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OD9EHK\Documents\FPOM\MOC\JDA\"/>
    </mc:Choice>
  </mc:AlternateContent>
  <xr:revisionPtr revIDLastSave="0" documentId="8_{76E9469F-A418-47CE-9CE9-F4E16E0FD19C}" xr6:coauthVersionLast="45" xr6:coauthVersionMax="45" xr10:uidLastSave="{00000000-0000-0000-0000-000000000000}"/>
  <bookViews>
    <workbookView xWindow="-108" yWindow="-108" windowWidth="23256" windowHeight="12576" activeTab="1" xr2:uid="{C3BF9AE7-D56D-46A3-BD6C-6B23CF50E515}"/>
  </bookViews>
  <sheets>
    <sheet name="SMF Data" sheetId="1" r:id="rId1"/>
    <sheet name="Diel Pit info" sheetId="3" r:id="rId2"/>
    <sheet name="Lamprey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7" i="1" l="1"/>
  <c r="R27" i="1"/>
  <c r="S27" i="1"/>
  <c r="T27" i="1"/>
  <c r="P27" i="1"/>
  <c r="T24" i="1"/>
  <c r="T25" i="1"/>
  <c r="T26" i="1"/>
  <c r="T23" i="1"/>
  <c r="J6" i="1"/>
  <c r="J7" i="1"/>
  <c r="J8" i="1"/>
  <c r="J5" i="1"/>
  <c r="T6" i="1" l="1"/>
  <c r="T7" i="1"/>
  <c r="T8" i="1"/>
  <c r="T5" i="1"/>
  <c r="C15" i="1" l="1"/>
  <c r="C24" i="1" s="1"/>
  <c r="C33" i="1" s="1"/>
  <c r="D15" i="1"/>
  <c r="D24" i="1" s="1"/>
  <c r="D33" i="1" s="1"/>
  <c r="E15" i="1"/>
  <c r="E24" i="1" s="1"/>
  <c r="E33" i="1" s="1"/>
  <c r="F15" i="1"/>
  <c r="F24" i="1" s="1"/>
  <c r="F33" i="1" s="1"/>
  <c r="G15" i="1"/>
  <c r="G24" i="1" s="1"/>
  <c r="G33" i="1" s="1"/>
  <c r="J15" i="1"/>
  <c r="C16" i="1"/>
  <c r="C25" i="1" s="1"/>
  <c r="C34" i="1" s="1"/>
  <c r="D16" i="1"/>
  <c r="D25" i="1" s="1"/>
  <c r="D34" i="1" s="1"/>
  <c r="E16" i="1"/>
  <c r="E25" i="1" s="1"/>
  <c r="E34" i="1" s="1"/>
  <c r="F16" i="1"/>
  <c r="F25" i="1" s="1"/>
  <c r="F34" i="1" s="1"/>
  <c r="G16" i="1"/>
  <c r="G25" i="1" s="1"/>
  <c r="G34" i="1" s="1"/>
  <c r="J16" i="1"/>
  <c r="C17" i="1"/>
  <c r="C26" i="1" s="1"/>
  <c r="C35" i="1" s="1"/>
  <c r="D17" i="1"/>
  <c r="D26" i="1" s="1"/>
  <c r="D35" i="1" s="1"/>
  <c r="E17" i="1"/>
  <c r="E26" i="1" s="1"/>
  <c r="E35" i="1" s="1"/>
  <c r="F17" i="1"/>
  <c r="F26" i="1" s="1"/>
  <c r="F35" i="1" s="1"/>
  <c r="G17" i="1"/>
  <c r="G26" i="1" s="1"/>
  <c r="G35" i="1" s="1"/>
  <c r="J17" i="1"/>
  <c r="D14" i="1"/>
  <c r="D23" i="1" s="1"/>
  <c r="D32" i="1" s="1"/>
  <c r="E14" i="1"/>
  <c r="E23" i="1" s="1"/>
  <c r="E32" i="1" s="1"/>
  <c r="F14" i="1"/>
  <c r="F23" i="1" s="1"/>
  <c r="F32" i="1" s="1"/>
  <c r="G14" i="1"/>
  <c r="G23" i="1" s="1"/>
  <c r="G32" i="1" s="1"/>
  <c r="J14" i="1"/>
  <c r="C14" i="1"/>
  <c r="C23" i="1" s="1"/>
  <c r="C32" i="1" s="1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Z15" i="3"/>
  <c r="Z22" i="3" s="1"/>
  <c r="Z16" i="3"/>
  <c r="Z17" i="3"/>
  <c r="Z18" i="3"/>
  <c r="Z19" i="3"/>
  <c r="Z20" i="3"/>
  <c r="Z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J35" i="1" l="1"/>
  <c r="J23" i="1"/>
  <c r="J33" i="1"/>
  <c r="J25" i="1"/>
  <c r="J26" i="1"/>
  <c r="J34" i="1"/>
  <c r="J32" i="1"/>
  <c r="J24" i="1"/>
</calcChain>
</file>

<file path=xl/sharedStrings.xml><?xml version="1.0" encoding="utf-8"?>
<sst xmlns="http://schemas.openxmlformats.org/spreadsheetml/2006/main" count="152" uniqueCount="45">
  <si>
    <t>Chinook</t>
  </si>
  <si>
    <t>Steelhead</t>
  </si>
  <si>
    <t>Ch1</t>
  </si>
  <si>
    <t>Ch0</t>
  </si>
  <si>
    <t>Sthd</t>
  </si>
  <si>
    <t>Coho</t>
  </si>
  <si>
    <t>Sockeye</t>
  </si>
  <si>
    <t>Lamprey</t>
  </si>
  <si>
    <t>Total</t>
  </si>
  <si>
    <t>1 April - 29 July</t>
  </si>
  <si>
    <t>1 April - 26 July</t>
  </si>
  <si>
    <t>1 March - 24 July</t>
  </si>
  <si>
    <t>14 March - 23 July</t>
  </si>
  <si>
    <t>Sample season until warm water protocol</t>
  </si>
  <si>
    <t>White Sturgeon</t>
  </si>
  <si>
    <t>%</t>
  </si>
  <si>
    <t>6-2</t>
  </si>
  <si>
    <t>6-1</t>
  </si>
  <si>
    <t>7-2</t>
  </si>
  <si>
    <t>7-1</t>
  </si>
  <si>
    <t>2016 (3/22 - 11/23)</t>
  </si>
  <si>
    <t>Unknown</t>
  </si>
  <si>
    <t>Pacific Lamprey</t>
  </si>
  <si>
    <t>2017 (3/28 - 11/27)</t>
  </si>
  <si>
    <t>2019 (3/11 - 12/4)</t>
  </si>
  <si>
    <t>*Estimated JBS passage with every day 24 hr sampling (x2)</t>
  </si>
  <si>
    <t>2018 (3/4 - 11/26)</t>
  </si>
  <si>
    <t>2020 (3/14/ - 10/7)</t>
  </si>
  <si>
    <t>Fish over wetted seperator via switch gate</t>
  </si>
  <si>
    <t>Fish through the Juv Bypass System</t>
  </si>
  <si>
    <t>24 Hour every other day Sampling  JBS Passage (current operation)</t>
  </si>
  <si>
    <t># Days Sampled</t>
  </si>
  <si>
    <t>Every Day 8 hour sampling assuming 20% JBS passage 0600-1400 (proposed operation)</t>
  </si>
  <si>
    <t>Fish Bypassed at switch gate and NOT over wetted seperator (w/proposed operation)</t>
  </si>
  <si>
    <t># of Fish Sampled at Smolt Monitoring Facility</t>
  </si>
  <si>
    <t>Spring</t>
  </si>
  <si>
    <t>Spill</t>
  </si>
  <si>
    <t>Flex</t>
  </si>
  <si>
    <t>TDG</t>
  </si>
  <si>
    <t>30/40</t>
  </si>
  <si>
    <t xml:space="preserve">Total </t>
  </si>
  <si>
    <t># Days Sampled (est)</t>
  </si>
  <si>
    <t>% Pit tag fish at Full Flow pit tag detector 0600-1400</t>
  </si>
  <si>
    <t>AVG</t>
  </si>
  <si>
    <t>Chnk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</si>
</sst>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$-409]d\-mmm;@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165" fontId="7" fillId="0" borderId="0"/>
    <xf numFmtId="9" fontId="7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/>
    <xf numFmtId="164" fontId="0" fillId="0" borderId="0" xfId="0" applyNumberFormat="1"/>
    <xf numFmtId="0" fontId="0" fillId="2" borderId="2" xfId="0" applyFill="1" applyBorder="1"/>
    <xf numFmtId="0" fontId="0" fillId="3" borderId="2" xfId="0" applyFill="1" applyBorder="1"/>
    <xf numFmtId="0" fontId="0" fillId="3" borderId="3" xfId="0" applyFill="1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0" fontId="0" fillId="3" borderId="7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/>
    <xf numFmtId="164" fontId="0" fillId="0" borderId="10" xfId="0" applyNumberFormat="1" applyBorder="1"/>
    <xf numFmtId="0" fontId="0" fillId="0" borderId="11" xfId="0" applyBorder="1"/>
    <xf numFmtId="0" fontId="4" fillId="0" borderId="9" xfId="0" applyFont="1" applyBorder="1" applyAlignment="1">
      <alignment horizontal="left"/>
    </xf>
    <xf numFmtId="164" fontId="0" fillId="0" borderId="12" xfId="0" applyNumberFormat="1" applyBorder="1"/>
    <xf numFmtId="0" fontId="0" fillId="0" borderId="13" xfId="0" applyBorder="1"/>
    <xf numFmtId="0" fontId="0" fillId="0" borderId="14" xfId="0" applyBorder="1"/>
    <xf numFmtId="164" fontId="0" fillId="0" borderId="13" xfId="0" applyNumberFormat="1" applyBorder="1"/>
    <xf numFmtId="0" fontId="4" fillId="0" borderId="7" xfId="0" applyFont="1" applyBorder="1" applyAlignment="1">
      <alignment horizontal="left"/>
    </xf>
    <xf numFmtId="164" fontId="0" fillId="0" borderId="15" xfId="0" applyNumberFormat="1" applyBorder="1" applyAlignment="1">
      <alignment horizontal="center"/>
    </xf>
    <xf numFmtId="0" fontId="0" fillId="0" borderId="16" xfId="0" quotePrefix="1" applyBorder="1" applyAlignment="1">
      <alignment horizontal="center"/>
    </xf>
    <xf numFmtId="164" fontId="0" fillId="0" borderId="15" xfId="0" quotePrefix="1" applyNumberFormat="1" applyBorder="1" applyAlignment="1">
      <alignment horizontal="center"/>
    </xf>
    <xf numFmtId="0" fontId="0" fillId="0" borderId="17" xfId="0" quotePrefix="1" applyBorder="1" applyAlignment="1">
      <alignment horizontal="center"/>
    </xf>
    <xf numFmtId="164" fontId="0" fillId="0" borderId="18" xfId="0" quotePrefix="1" applyNumberForma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3" borderId="3" xfId="2" applyFont="1" applyFill="1" applyBorder="1"/>
    <xf numFmtId="164" fontId="0" fillId="0" borderId="21" xfId="0" applyNumberFormat="1" applyBorder="1"/>
    <xf numFmtId="0" fontId="0" fillId="0" borderId="22" xfId="0" applyBorder="1"/>
    <xf numFmtId="164" fontId="0" fillId="0" borderId="23" xfId="0" applyNumberFormat="1" applyBorder="1"/>
    <xf numFmtId="0" fontId="0" fillId="0" borderId="24" xfId="0" applyBorder="1"/>
    <xf numFmtId="0" fontId="0" fillId="3" borderId="9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9" xfId="2" applyFont="1" applyBorder="1"/>
    <xf numFmtId="164" fontId="0" fillId="0" borderId="28" xfId="0" applyNumberFormat="1" applyBorder="1"/>
    <xf numFmtId="0" fontId="0" fillId="0" borderId="29" xfId="0" applyBorder="1"/>
    <xf numFmtId="164" fontId="0" fillId="0" borderId="25" xfId="0" applyNumberFormat="1" applyBorder="1"/>
    <xf numFmtId="0" fontId="0" fillId="0" borderId="27" xfId="0" applyBorder="1"/>
    <xf numFmtId="0" fontId="4" fillId="0" borderId="9" xfId="2" applyFont="1" applyBorder="1" applyAlignment="1">
      <alignment horizontal="left"/>
    </xf>
    <xf numFmtId="164" fontId="0" fillId="0" borderId="30" xfId="0" applyNumberFormat="1" applyBorder="1"/>
    <xf numFmtId="0" fontId="0" fillId="0" borderId="31" xfId="0" applyBorder="1"/>
    <xf numFmtId="164" fontId="0" fillId="0" borderId="32" xfId="0" applyNumberFormat="1" applyBorder="1"/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0" borderId="7" xfId="2" applyFont="1" applyBorder="1" applyAlignment="1">
      <alignment horizontal="left"/>
    </xf>
    <xf numFmtId="0" fontId="5" fillId="0" borderId="19" xfId="2" applyBorder="1" applyAlignment="1">
      <alignment horizontal="center"/>
    </xf>
    <xf numFmtId="0" fontId="5" fillId="0" borderId="20" xfId="2" applyBorder="1" applyAlignment="1">
      <alignment horizontal="center"/>
    </xf>
    <xf numFmtId="0" fontId="5" fillId="0" borderId="2" xfId="2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3" borderId="3" xfId="0" applyFont="1" applyFill="1" applyBorder="1"/>
    <xf numFmtId="0" fontId="0" fillId="3" borderId="36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38" xfId="0" applyFont="1" applyBorder="1"/>
    <xf numFmtId="0" fontId="0" fillId="0" borderId="29" xfId="0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9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3" xfId="0" applyFill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41" xfId="0" applyFill="1" applyBorder="1"/>
    <xf numFmtId="0" fontId="0" fillId="3" borderId="3" xfId="0" applyFill="1" applyBorder="1" applyAlignment="1">
      <alignment horizontal="left"/>
    </xf>
    <xf numFmtId="164" fontId="0" fillId="0" borderId="21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8" xfId="0" applyBorder="1" applyAlignment="1">
      <alignment horizontal="left"/>
    </xf>
    <xf numFmtId="164" fontId="0" fillId="0" borderId="28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164" fontId="0" fillId="0" borderId="3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0" fillId="0" borderId="39" xfId="0" applyBorder="1" applyAlignment="1">
      <alignment horizontal="left"/>
    </xf>
    <xf numFmtId="164" fontId="0" fillId="0" borderId="41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164" fontId="0" fillId="0" borderId="41" xfId="0" quotePrefix="1" applyNumberFormat="1" applyBorder="1" applyAlignment="1">
      <alignment horizontal="center"/>
    </xf>
    <xf numFmtId="0" fontId="0" fillId="0" borderId="42" xfId="0" quotePrefix="1" applyBorder="1" applyAlignment="1">
      <alignment horizontal="center"/>
    </xf>
    <xf numFmtId="164" fontId="0" fillId="0" borderId="20" xfId="0" quotePrefix="1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3" fillId="0" borderId="0" xfId="0" applyNumberFormat="1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8" fillId="0" borderId="0" xfId="0" applyFont="1"/>
    <xf numFmtId="0" fontId="3" fillId="0" borderId="26" xfId="0" applyFont="1" applyBorder="1"/>
    <xf numFmtId="0" fontId="3" fillId="0" borderId="26" xfId="0" applyFont="1" applyBorder="1" applyAlignment="1">
      <alignment horizontal="center" vertical="top"/>
    </xf>
    <xf numFmtId="0" fontId="3" fillId="0" borderId="26" xfId="0" applyFont="1" applyFill="1" applyBorder="1" applyAlignment="1"/>
    <xf numFmtId="1" fontId="1" fillId="0" borderId="26" xfId="0" applyNumberFormat="1" applyFont="1" applyBorder="1" applyAlignment="1">
      <alignment horizontal="center" vertical="top"/>
    </xf>
    <xf numFmtId="1" fontId="1" fillId="0" borderId="26" xfId="1" applyNumberFormat="1" applyFont="1" applyBorder="1" applyAlignment="1">
      <alignment horizontal="center" vertical="top"/>
    </xf>
    <xf numFmtId="0" fontId="3" fillId="0" borderId="26" xfId="0" applyFont="1" applyFill="1" applyBorder="1"/>
    <xf numFmtId="0" fontId="0" fillId="2" borderId="0" xfId="0" applyFill="1" applyAlignment="1">
      <alignment horizontal="center" vertical="top"/>
    </xf>
    <xf numFmtId="0" fontId="0" fillId="2" borderId="0" xfId="0" applyFill="1"/>
    <xf numFmtId="0" fontId="0" fillId="2" borderId="26" xfId="0" applyFill="1" applyBorder="1" applyAlignment="1">
      <alignment horizontal="center" vertical="top"/>
    </xf>
    <xf numFmtId="0" fontId="3" fillId="3" borderId="26" xfId="0" applyFont="1" applyFill="1" applyBorder="1" applyAlignment="1">
      <alignment horizontal="center" vertical="top"/>
    </xf>
    <xf numFmtId="0" fontId="9" fillId="0" borderId="0" xfId="0" applyFont="1"/>
    <xf numFmtId="164" fontId="0" fillId="0" borderId="26" xfId="0" applyNumberFormat="1" applyBorder="1" applyAlignment="1">
      <alignment horizontal="center" vertical="top"/>
    </xf>
    <xf numFmtId="164" fontId="10" fillId="0" borderId="0" xfId="0" applyNumberFormat="1" applyFont="1" applyAlignment="1">
      <alignment horizontal="center" vertical="top"/>
    </xf>
    <xf numFmtId="10" fontId="10" fillId="0" borderId="0" xfId="0" applyNumberFormat="1" applyFont="1" applyAlignment="1">
      <alignment horizontal="center" vertical="top"/>
    </xf>
    <xf numFmtId="164" fontId="11" fillId="6" borderId="0" xfId="0" applyNumberFormat="1" applyFont="1" applyFill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3" fillId="0" borderId="0" xfId="0" applyNumberFormat="1" applyFont="1"/>
    <xf numFmtId="3" fontId="3" fillId="7" borderId="0" xfId="0" applyNumberFormat="1" applyFont="1" applyFill="1"/>
    <xf numFmtId="1" fontId="0" fillId="0" borderId="0" xfId="0" applyNumberForma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5" borderId="0" xfId="0" applyFont="1" applyFill="1" applyAlignment="1">
      <alignment horizontal="center"/>
    </xf>
    <xf numFmtId="0" fontId="3" fillId="0" borderId="34" xfId="0" applyFont="1" applyBorder="1" applyAlignment="1">
      <alignment horizontal="center" vertical="top"/>
    </xf>
    <xf numFmtId="0" fontId="3" fillId="0" borderId="53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5" borderId="0" xfId="0" applyFont="1" applyFill="1" applyAlignment="1">
      <alignment horizontal="center" vertical="top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72C16811-33EF-4185-911B-D42E82844B55}"/>
    <cellStyle name="Normal 2 2" xfId="3" xr:uid="{95BE2454-5903-412A-AC7F-E2FB8ACEA31B}"/>
    <cellStyle name="Normal 3" xfId="1" xr:uid="{8278BDE1-4EEB-46E2-8E3E-8E01E6B4205C}"/>
    <cellStyle name="Percent 2" xfId="4" xr:uid="{35DCE83E-E2BA-413C-BABA-C1984320E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6D816-604F-406D-8D95-77EF801E1562}">
  <dimension ref="A1:Z35"/>
  <sheetViews>
    <sheetView workbookViewId="0">
      <selection activeCell="N41" sqref="N41"/>
    </sheetView>
  </sheetViews>
  <sheetFormatPr defaultColWidth="9.109375" defaultRowHeight="14.4" x14ac:dyDescent="0.3"/>
  <cols>
    <col min="1" max="1" width="13.44140625" style="3" bestFit="1" customWidth="1"/>
    <col min="2" max="2" width="9.109375" style="4"/>
    <col min="3" max="8" width="9.109375" style="2"/>
    <col min="9" max="13" width="9.109375" style="3"/>
    <col min="14" max="17" width="8.88671875" customWidth="1"/>
    <col min="18" max="16384" width="9.109375" style="3"/>
  </cols>
  <sheetData>
    <row r="1" spans="1:26" x14ac:dyDescent="0.3">
      <c r="N1" s="123" t="s">
        <v>35</v>
      </c>
    </row>
    <row r="2" spans="1:26" x14ac:dyDescent="0.3">
      <c r="C2" s="139" t="s">
        <v>30</v>
      </c>
      <c r="D2" s="139"/>
      <c r="E2" s="139"/>
      <c r="F2" s="139"/>
      <c r="G2" s="139"/>
      <c r="H2" s="139"/>
      <c r="I2" s="139"/>
      <c r="J2" s="139"/>
      <c r="N2" s="123" t="s">
        <v>36</v>
      </c>
      <c r="O2" s="144" t="s">
        <v>34</v>
      </c>
      <c r="P2" s="144"/>
      <c r="Q2" s="144"/>
      <c r="R2" s="144"/>
      <c r="S2" s="144"/>
      <c r="T2" s="144"/>
      <c r="W2" s="138" t="s">
        <v>13</v>
      </c>
      <c r="X2" s="138"/>
      <c r="Y2" s="138"/>
      <c r="Z2" s="138"/>
    </row>
    <row r="3" spans="1:26" x14ac:dyDescent="0.3">
      <c r="J3" s="141" t="s">
        <v>28</v>
      </c>
      <c r="K3" s="141"/>
      <c r="L3" s="141"/>
      <c r="M3" s="141"/>
      <c r="N3" s="124"/>
    </row>
    <row r="4" spans="1:26" x14ac:dyDescent="0.25">
      <c r="A4" s="111" t="s">
        <v>31</v>
      </c>
      <c r="B4" s="117"/>
      <c r="C4" s="118" t="s">
        <v>2</v>
      </c>
      <c r="D4" s="118" t="s">
        <v>3</v>
      </c>
      <c r="E4" s="118" t="s">
        <v>4</v>
      </c>
      <c r="F4" s="118" t="s">
        <v>5</v>
      </c>
      <c r="G4" s="118" t="s">
        <v>6</v>
      </c>
      <c r="H4" s="118"/>
      <c r="I4" s="118"/>
      <c r="J4" s="118" t="s">
        <v>8</v>
      </c>
      <c r="K4" s="119"/>
      <c r="L4" s="119"/>
      <c r="M4" s="119"/>
      <c r="N4" s="125"/>
      <c r="O4" s="118" t="s">
        <v>2</v>
      </c>
      <c r="P4" s="118" t="s">
        <v>3</v>
      </c>
      <c r="Q4" s="118" t="s">
        <v>4</v>
      </c>
      <c r="R4" s="118" t="s">
        <v>5</v>
      </c>
      <c r="S4" s="118" t="s">
        <v>6</v>
      </c>
      <c r="T4" s="126" t="s">
        <v>40</v>
      </c>
      <c r="U4" s="118" t="s">
        <v>7</v>
      </c>
    </row>
    <row r="5" spans="1:26" x14ac:dyDescent="0.25">
      <c r="A5" s="115">
        <v>81</v>
      </c>
      <c r="B5" s="117">
        <v>2019</v>
      </c>
      <c r="C5" s="120">
        <v>369374</v>
      </c>
      <c r="D5" s="120">
        <v>332139</v>
      </c>
      <c r="E5" s="120">
        <v>413089</v>
      </c>
      <c r="F5" s="120">
        <v>36540</v>
      </c>
      <c r="G5" s="120">
        <v>43145</v>
      </c>
      <c r="H5" s="120"/>
      <c r="I5" s="118"/>
      <c r="J5" s="133">
        <f>SUM(C5:G5)</f>
        <v>1194287</v>
      </c>
      <c r="K5" s="119"/>
      <c r="L5" s="119"/>
      <c r="M5" s="119"/>
      <c r="N5" s="125" t="s">
        <v>37</v>
      </c>
      <c r="O5" s="118">
        <v>8386</v>
      </c>
      <c r="P5" s="118">
        <v>10556</v>
      </c>
      <c r="Q5" s="118">
        <v>5135</v>
      </c>
      <c r="R5" s="118">
        <v>936</v>
      </c>
      <c r="S5" s="118">
        <v>1101</v>
      </c>
      <c r="T5" s="126">
        <f>SUM(O5:S5)</f>
        <v>26114</v>
      </c>
      <c r="U5" s="118">
        <v>9171</v>
      </c>
      <c r="W5" s="137" t="s">
        <v>12</v>
      </c>
      <c r="X5" s="137"/>
      <c r="Y5" s="137"/>
      <c r="Z5" s="137"/>
    </row>
    <row r="6" spans="1:26" x14ac:dyDescent="0.25">
      <c r="A6" s="115">
        <v>97</v>
      </c>
      <c r="B6" s="117">
        <v>2018</v>
      </c>
      <c r="C6" s="121">
        <v>668059</v>
      </c>
      <c r="D6" s="121">
        <v>681799</v>
      </c>
      <c r="E6" s="121">
        <v>370669</v>
      </c>
      <c r="F6" s="121">
        <v>61248</v>
      </c>
      <c r="G6" s="121">
        <v>188159</v>
      </c>
      <c r="H6" s="118"/>
      <c r="I6" s="118"/>
      <c r="J6" s="133">
        <f t="shared" ref="J6:J8" si="0">SUM(C6:G6)</f>
        <v>1969934</v>
      </c>
      <c r="K6" s="122"/>
      <c r="L6" s="122"/>
      <c r="M6" s="122"/>
      <c r="N6" s="125" t="s">
        <v>38</v>
      </c>
      <c r="O6" s="118">
        <v>10098</v>
      </c>
      <c r="P6" s="118">
        <v>10993</v>
      </c>
      <c r="Q6" s="118">
        <v>4535</v>
      </c>
      <c r="R6" s="118">
        <v>927</v>
      </c>
      <c r="S6" s="118">
        <v>1828</v>
      </c>
      <c r="T6" s="126">
        <f t="shared" ref="T6:T8" si="1">SUM(O6:S6)</f>
        <v>28381</v>
      </c>
      <c r="U6" s="118">
        <v>8625</v>
      </c>
      <c r="W6" s="137" t="s">
        <v>11</v>
      </c>
      <c r="X6" s="137"/>
      <c r="Y6" s="137"/>
      <c r="Z6" s="137"/>
    </row>
    <row r="7" spans="1:26" x14ac:dyDescent="0.25">
      <c r="A7" s="115">
        <v>73</v>
      </c>
      <c r="B7" s="117">
        <v>2017</v>
      </c>
      <c r="C7" s="121">
        <v>1064680</v>
      </c>
      <c r="D7" s="121">
        <v>676379</v>
      </c>
      <c r="E7" s="121">
        <v>824423</v>
      </c>
      <c r="F7" s="121">
        <v>58580</v>
      </c>
      <c r="G7" s="121">
        <v>71485</v>
      </c>
      <c r="H7" s="118"/>
      <c r="I7" s="118"/>
      <c r="J7" s="133">
        <f t="shared" si="0"/>
        <v>2695547</v>
      </c>
      <c r="K7" s="117"/>
      <c r="L7" s="117"/>
      <c r="M7" s="117"/>
      <c r="N7" s="125" t="s">
        <v>39</v>
      </c>
      <c r="O7" s="118">
        <v>11707</v>
      </c>
      <c r="P7" s="118">
        <v>10766</v>
      </c>
      <c r="Q7" s="118">
        <v>11249</v>
      </c>
      <c r="R7" s="118">
        <v>707</v>
      </c>
      <c r="S7" s="118">
        <v>680</v>
      </c>
      <c r="T7" s="126">
        <f t="shared" si="1"/>
        <v>35109</v>
      </c>
      <c r="U7" s="118">
        <v>1303</v>
      </c>
      <c r="W7" s="137" t="s">
        <v>10</v>
      </c>
      <c r="X7" s="137"/>
      <c r="Y7" s="137"/>
      <c r="Z7" s="137"/>
    </row>
    <row r="8" spans="1:26" x14ac:dyDescent="0.25">
      <c r="A8" s="115">
        <v>75</v>
      </c>
      <c r="B8" s="117">
        <v>2016</v>
      </c>
      <c r="C8" s="121">
        <v>976324</v>
      </c>
      <c r="D8" s="121">
        <v>610040</v>
      </c>
      <c r="E8" s="121">
        <v>335612</v>
      </c>
      <c r="F8" s="121">
        <v>38828</v>
      </c>
      <c r="G8" s="121">
        <v>197850</v>
      </c>
      <c r="H8" s="118"/>
      <c r="I8" s="118"/>
      <c r="J8" s="133">
        <f t="shared" si="0"/>
        <v>2158654</v>
      </c>
      <c r="K8" s="117"/>
      <c r="L8" s="117"/>
      <c r="M8" s="117"/>
      <c r="N8" s="125" t="s">
        <v>39</v>
      </c>
      <c r="O8" s="118">
        <v>12264</v>
      </c>
      <c r="P8" s="118">
        <v>13733</v>
      </c>
      <c r="Q8" s="118">
        <v>3610</v>
      </c>
      <c r="R8" s="118">
        <v>637</v>
      </c>
      <c r="S8" s="118">
        <v>2767</v>
      </c>
      <c r="T8" s="126">
        <f t="shared" si="1"/>
        <v>33011</v>
      </c>
      <c r="U8" s="118">
        <v>1053</v>
      </c>
      <c r="W8" s="137" t="s">
        <v>9</v>
      </c>
      <c r="X8" s="137"/>
      <c r="Y8" s="137"/>
      <c r="Z8" s="137"/>
    </row>
    <row r="9" spans="1:26" x14ac:dyDescent="0.3">
      <c r="O9" s="116"/>
      <c r="P9" s="116"/>
      <c r="Q9" s="116"/>
    </row>
    <row r="11" spans="1:26" ht="13.2" x14ac:dyDescent="0.25">
      <c r="C11" s="142" t="s">
        <v>25</v>
      </c>
      <c r="D11" s="143"/>
      <c r="E11" s="143"/>
      <c r="F11" s="143"/>
      <c r="G11" s="143"/>
      <c r="H11" s="143"/>
      <c r="I11" s="143"/>
      <c r="J11" s="143"/>
      <c r="N11" s="3"/>
      <c r="O11" s="3"/>
      <c r="P11" s="3"/>
      <c r="Q11" s="3"/>
    </row>
    <row r="12" spans="1:26" ht="13.2" x14ac:dyDescent="0.25">
      <c r="C12" s="111"/>
      <c r="D12" s="111"/>
      <c r="E12" s="111"/>
      <c r="F12" s="111"/>
      <c r="G12" s="111"/>
      <c r="H12" s="111"/>
      <c r="I12" s="111"/>
      <c r="J12" s="145" t="s">
        <v>29</v>
      </c>
      <c r="K12" s="145"/>
      <c r="L12" s="145"/>
      <c r="M12" s="145"/>
      <c r="N12" s="3"/>
      <c r="O12" s="3"/>
      <c r="P12" s="3"/>
      <c r="Q12" s="3"/>
    </row>
    <row r="13" spans="1:26" ht="13.2" x14ac:dyDescent="0.25"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J13" s="2" t="s">
        <v>8</v>
      </c>
      <c r="N13" s="3"/>
      <c r="O13" s="3"/>
      <c r="P13" s="3"/>
      <c r="Q13" s="3"/>
    </row>
    <row r="14" spans="1:26" ht="13.2" x14ac:dyDescent="0.25">
      <c r="B14" s="4">
        <v>2019</v>
      </c>
      <c r="C14" s="2">
        <f>(C5*2)</f>
        <v>738748</v>
      </c>
      <c r="D14" s="2">
        <f t="shared" ref="D14:J14" si="2">(D5*2)</f>
        <v>664278</v>
      </c>
      <c r="E14" s="2">
        <f t="shared" si="2"/>
        <v>826178</v>
      </c>
      <c r="F14" s="2">
        <f t="shared" si="2"/>
        <v>73080</v>
      </c>
      <c r="G14" s="2">
        <f t="shared" si="2"/>
        <v>86290</v>
      </c>
      <c r="I14" s="2"/>
      <c r="J14" s="132">
        <f t="shared" si="2"/>
        <v>2388574</v>
      </c>
      <c r="N14" s="3"/>
      <c r="O14" s="3"/>
      <c r="P14" s="3"/>
      <c r="Q14" s="3"/>
    </row>
    <row r="15" spans="1:26" ht="13.2" x14ac:dyDescent="0.25">
      <c r="B15" s="4">
        <v>2018</v>
      </c>
      <c r="C15" s="2">
        <f t="shared" ref="C15:J15" si="3">(C6*2)</f>
        <v>1336118</v>
      </c>
      <c r="D15" s="2">
        <f t="shared" si="3"/>
        <v>1363598</v>
      </c>
      <c r="E15" s="2">
        <f t="shared" si="3"/>
        <v>741338</v>
      </c>
      <c r="F15" s="2">
        <f t="shared" si="3"/>
        <v>122496</v>
      </c>
      <c r="G15" s="2">
        <f t="shared" si="3"/>
        <v>376318</v>
      </c>
      <c r="I15" s="2"/>
      <c r="J15" s="132">
        <f t="shared" si="3"/>
        <v>3939868</v>
      </c>
      <c r="N15" s="3"/>
      <c r="O15" s="3"/>
      <c r="P15" s="3"/>
      <c r="Q15" s="3"/>
    </row>
    <row r="16" spans="1:26" ht="13.2" x14ac:dyDescent="0.25">
      <c r="B16" s="4">
        <v>2017</v>
      </c>
      <c r="C16" s="2">
        <f t="shared" ref="C16:J16" si="4">(C7*2)</f>
        <v>2129360</v>
      </c>
      <c r="D16" s="2">
        <f t="shared" si="4"/>
        <v>1352758</v>
      </c>
      <c r="E16" s="2">
        <f t="shared" si="4"/>
        <v>1648846</v>
      </c>
      <c r="F16" s="2">
        <f t="shared" si="4"/>
        <v>117160</v>
      </c>
      <c r="G16" s="2">
        <f t="shared" si="4"/>
        <v>142970</v>
      </c>
      <c r="I16" s="2"/>
      <c r="J16" s="132">
        <f t="shared" si="4"/>
        <v>5391094</v>
      </c>
      <c r="N16" s="3"/>
      <c r="O16" s="3"/>
      <c r="P16" s="3"/>
      <c r="Q16" s="3"/>
    </row>
    <row r="17" spans="1:26" ht="13.2" x14ac:dyDescent="0.25">
      <c r="B17" s="4">
        <v>2016</v>
      </c>
      <c r="C17" s="2">
        <f t="shared" ref="C17:J17" si="5">(C8*2)</f>
        <v>1952648</v>
      </c>
      <c r="D17" s="2">
        <f t="shared" si="5"/>
        <v>1220080</v>
      </c>
      <c r="E17" s="2">
        <f t="shared" si="5"/>
        <v>671224</v>
      </c>
      <c r="F17" s="2">
        <f t="shared" si="5"/>
        <v>77656</v>
      </c>
      <c r="G17" s="2">
        <f t="shared" si="5"/>
        <v>395700</v>
      </c>
      <c r="I17" s="2"/>
      <c r="J17" s="132">
        <f t="shared" si="5"/>
        <v>4317308</v>
      </c>
      <c r="N17" s="3"/>
      <c r="O17" s="3"/>
      <c r="P17" s="3"/>
      <c r="Q17" s="3"/>
    </row>
    <row r="20" spans="1:26" ht="13.2" x14ac:dyDescent="0.25">
      <c r="C20" s="142" t="s">
        <v>32</v>
      </c>
      <c r="D20" s="143"/>
      <c r="E20" s="143"/>
      <c r="F20" s="143"/>
      <c r="G20" s="143"/>
      <c r="H20" s="143"/>
      <c r="I20" s="143"/>
      <c r="J20" s="143"/>
      <c r="N20" s="3"/>
      <c r="O20" s="138" t="s">
        <v>42</v>
      </c>
      <c r="P20" s="138"/>
      <c r="Q20" s="138"/>
      <c r="R20" s="138"/>
      <c r="S20" s="138"/>
      <c r="T20" s="138"/>
      <c r="W20" s="138" t="s">
        <v>13</v>
      </c>
      <c r="X20" s="138"/>
      <c r="Y20" s="138"/>
      <c r="Z20" s="138"/>
    </row>
    <row r="21" spans="1:26" x14ac:dyDescent="0.3">
      <c r="C21" s="113"/>
      <c r="D21" s="113"/>
      <c r="E21" s="113"/>
      <c r="F21" s="113"/>
      <c r="G21" s="113"/>
      <c r="H21" s="113"/>
      <c r="I21" s="113"/>
      <c r="J21" s="141" t="s">
        <v>28</v>
      </c>
      <c r="K21" s="141"/>
      <c r="L21" s="141"/>
      <c r="M21" s="141"/>
      <c r="O21" s="127"/>
      <c r="P21" s="127"/>
      <c r="Q21" s="127"/>
    </row>
    <row r="22" spans="1:26" ht="13.2" x14ac:dyDescent="0.25">
      <c r="A22" s="139" t="s">
        <v>41</v>
      </c>
      <c r="B22" s="140"/>
      <c r="C22" s="111" t="s">
        <v>2</v>
      </c>
      <c r="D22" s="111" t="s">
        <v>3</v>
      </c>
      <c r="E22" s="111" t="s">
        <v>4</v>
      </c>
      <c r="F22" s="111" t="s">
        <v>5</v>
      </c>
      <c r="G22" s="111" t="s">
        <v>6</v>
      </c>
      <c r="H22" s="111"/>
      <c r="J22" s="111" t="s">
        <v>8</v>
      </c>
      <c r="N22" s="3"/>
      <c r="O22" s="112"/>
      <c r="P22" s="112">
        <v>2019</v>
      </c>
      <c r="Q22" s="112">
        <v>2018</v>
      </c>
      <c r="R22" s="112">
        <v>2017</v>
      </c>
      <c r="S22" s="112">
        <v>2016</v>
      </c>
      <c r="T22" s="112" t="s">
        <v>43</v>
      </c>
    </row>
    <row r="23" spans="1:26" x14ac:dyDescent="0.3">
      <c r="A23" s="115">
        <v>132</v>
      </c>
      <c r="B23" s="4">
        <v>2019</v>
      </c>
      <c r="C23" s="2">
        <f>(C14*0.2)</f>
        <v>147749.6</v>
      </c>
      <c r="D23" s="111">
        <f t="shared" ref="D23:G23" si="6">(D14*0.2)</f>
        <v>132855.6</v>
      </c>
      <c r="E23" s="111">
        <f t="shared" si="6"/>
        <v>165235.6</v>
      </c>
      <c r="F23" s="111">
        <f t="shared" si="6"/>
        <v>14616</v>
      </c>
      <c r="G23" s="111">
        <f t="shared" si="6"/>
        <v>17258</v>
      </c>
      <c r="H23" s="111"/>
      <c r="J23" s="134">
        <f>SUM(C23:H23)</f>
        <v>477714.80000000005</v>
      </c>
      <c r="O23" s="112" t="s">
        <v>4</v>
      </c>
      <c r="P23" s="128">
        <v>0.26976699770817419</v>
      </c>
      <c r="Q23" s="128">
        <v>0.32632979795943057</v>
      </c>
      <c r="R23" s="128">
        <v>0.31387009198103649</v>
      </c>
      <c r="S23" s="128">
        <v>0.38185315806348191</v>
      </c>
      <c r="T23" s="130">
        <f>AVERAGE(P23:S23)</f>
        <v>0.32295501142803079</v>
      </c>
      <c r="W23" s="137" t="s">
        <v>12</v>
      </c>
      <c r="X23" s="137"/>
      <c r="Y23" s="137"/>
      <c r="Z23" s="137"/>
    </row>
    <row r="24" spans="1:26" x14ac:dyDescent="0.3">
      <c r="A24" s="115">
        <v>146</v>
      </c>
      <c r="B24" s="4">
        <v>2018</v>
      </c>
      <c r="C24" s="111">
        <f t="shared" ref="C24:G24" si="7">(C15*0.2)</f>
        <v>267223.60000000003</v>
      </c>
      <c r="D24" s="111">
        <f t="shared" si="7"/>
        <v>272719.60000000003</v>
      </c>
      <c r="E24" s="111">
        <f t="shared" si="7"/>
        <v>148267.6</v>
      </c>
      <c r="F24" s="111">
        <f t="shared" si="7"/>
        <v>24499.200000000001</v>
      </c>
      <c r="G24" s="111">
        <f t="shared" si="7"/>
        <v>75263.600000000006</v>
      </c>
      <c r="H24" s="111"/>
      <c r="J24" s="134">
        <f t="shared" ref="J24:J35" si="8">SUM(C24:H24)</f>
        <v>787973.6</v>
      </c>
      <c r="O24" s="112" t="s">
        <v>44</v>
      </c>
      <c r="P24" s="128">
        <v>0.12921491052956335</v>
      </c>
      <c r="Q24" s="128">
        <v>0.24399497253514571</v>
      </c>
      <c r="R24" s="128">
        <v>0.21871157750264489</v>
      </c>
      <c r="S24" s="128">
        <v>0.24767916168506926</v>
      </c>
      <c r="T24" s="130">
        <f t="shared" ref="T24:T26" si="9">AVERAGE(P24:S24)</f>
        <v>0.20990015556310582</v>
      </c>
      <c r="W24" s="137" t="s">
        <v>11</v>
      </c>
      <c r="X24" s="137"/>
      <c r="Y24" s="137"/>
      <c r="Z24" s="137"/>
    </row>
    <row r="25" spans="1:26" x14ac:dyDescent="0.3">
      <c r="A25" s="115">
        <v>117</v>
      </c>
      <c r="B25" s="4">
        <v>2017</v>
      </c>
      <c r="C25" s="111">
        <f t="shared" ref="C25:G25" si="10">(C16*0.2)</f>
        <v>425872</v>
      </c>
      <c r="D25" s="111">
        <f t="shared" si="10"/>
        <v>270551.60000000003</v>
      </c>
      <c r="E25" s="111">
        <f t="shared" si="10"/>
        <v>329769.2</v>
      </c>
      <c r="F25" s="111">
        <f t="shared" si="10"/>
        <v>23432</v>
      </c>
      <c r="G25" s="111">
        <f t="shared" si="10"/>
        <v>28594</v>
      </c>
      <c r="H25" s="111"/>
      <c r="J25" s="134">
        <f t="shared" si="8"/>
        <v>1078218.8</v>
      </c>
      <c r="O25" s="112" t="s">
        <v>5</v>
      </c>
      <c r="P25" s="128">
        <v>9.5429029671210905E-2</v>
      </c>
      <c r="Q25" s="128">
        <v>0.17478108581436078</v>
      </c>
      <c r="R25" s="128">
        <v>0.16366972477064221</v>
      </c>
      <c r="S25" s="128">
        <v>0.21932733301752724</v>
      </c>
      <c r="T25" s="130">
        <f t="shared" si="9"/>
        <v>0.16330179331843528</v>
      </c>
      <c r="W25" s="137" t="s">
        <v>10</v>
      </c>
      <c r="X25" s="137"/>
      <c r="Y25" s="137"/>
      <c r="Z25" s="137"/>
    </row>
    <row r="26" spans="1:26" x14ac:dyDescent="0.3">
      <c r="A26" s="115">
        <v>120</v>
      </c>
      <c r="B26" s="4">
        <v>2016</v>
      </c>
      <c r="C26" s="111">
        <f t="shared" ref="C26:G26" si="11">(C17*0.2)</f>
        <v>390529.60000000003</v>
      </c>
      <c r="D26" s="111">
        <f t="shared" si="11"/>
        <v>244016</v>
      </c>
      <c r="E26" s="111">
        <f t="shared" si="11"/>
        <v>134244.80000000002</v>
      </c>
      <c r="F26" s="111">
        <f t="shared" si="11"/>
        <v>15531.2</v>
      </c>
      <c r="G26" s="111">
        <f t="shared" si="11"/>
        <v>79140</v>
      </c>
      <c r="H26" s="111"/>
      <c r="J26" s="134">
        <f t="shared" si="8"/>
        <v>863461.60000000009</v>
      </c>
      <c r="O26" s="112" t="s">
        <v>6</v>
      </c>
      <c r="P26" s="128">
        <v>0.10835913312693499</v>
      </c>
      <c r="Q26" s="128">
        <v>0.19916517590936195</v>
      </c>
      <c r="R26" s="128">
        <v>0.1440466278101582</v>
      </c>
      <c r="S26" s="128">
        <v>0.22513089005235601</v>
      </c>
      <c r="T26" s="130">
        <f t="shared" si="9"/>
        <v>0.16917545672470277</v>
      </c>
      <c r="W26" s="137" t="s">
        <v>9</v>
      </c>
      <c r="X26" s="137"/>
      <c r="Y26" s="137"/>
      <c r="Z26" s="137"/>
    </row>
    <row r="27" spans="1:26" ht="13.2" x14ac:dyDescent="0.25">
      <c r="N27" s="3"/>
      <c r="O27" s="3" t="s">
        <v>43</v>
      </c>
      <c r="P27" s="129">
        <f>AVERAGE(P23:P26)</f>
        <v>0.15069251775897086</v>
      </c>
      <c r="Q27" s="129">
        <f t="shared" ref="Q27:T27" si="12">AVERAGE(Q23:Q26)</f>
        <v>0.23606775805457475</v>
      </c>
      <c r="R27" s="129">
        <f t="shared" si="12"/>
        <v>0.21007450551612045</v>
      </c>
      <c r="S27" s="129">
        <f t="shared" si="12"/>
        <v>0.26849763570460861</v>
      </c>
      <c r="T27" s="131">
        <f t="shared" si="12"/>
        <v>0.21633310425856866</v>
      </c>
    </row>
    <row r="28" spans="1:26" x14ac:dyDescent="0.3">
      <c r="C28" s="111"/>
      <c r="D28" s="111"/>
      <c r="E28" s="111"/>
      <c r="F28" s="111"/>
      <c r="G28" s="111"/>
      <c r="H28" s="111"/>
      <c r="O28" s="3"/>
      <c r="P28" s="3"/>
      <c r="Q28" s="3"/>
    </row>
    <row r="29" spans="1:26" ht="13.2" x14ac:dyDescent="0.25">
      <c r="C29" s="142" t="s">
        <v>33</v>
      </c>
      <c r="D29" s="143"/>
      <c r="E29" s="143"/>
      <c r="F29" s="143"/>
      <c r="G29" s="143"/>
      <c r="H29" s="143"/>
      <c r="I29" s="143"/>
      <c r="J29" s="143"/>
      <c r="N29" s="3"/>
      <c r="O29" s="3"/>
      <c r="P29" s="3"/>
      <c r="Q29" s="3"/>
    </row>
    <row r="30" spans="1:26" ht="13.2" x14ac:dyDescent="0.25">
      <c r="N30" s="3"/>
      <c r="O30" s="3"/>
      <c r="P30" s="3"/>
      <c r="Q30" s="3"/>
    </row>
    <row r="31" spans="1:26" ht="13.2" x14ac:dyDescent="0.25">
      <c r="C31" s="111" t="s">
        <v>2</v>
      </c>
      <c r="D31" s="111" t="s">
        <v>3</v>
      </c>
      <c r="E31" s="111" t="s">
        <v>4</v>
      </c>
      <c r="F31" s="111" t="s">
        <v>5</v>
      </c>
      <c r="G31" s="111" t="s">
        <v>6</v>
      </c>
      <c r="H31" s="111"/>
      <c r="J31" s="111" t="s">
        <v>8</v>
      </c>
      <c r="N31" s="3"/>
      <c r="O31" s="3"/>
      <c r="P31" s="3"/>
      <c r="Q31" s="3"/>
    </row>
    <row r="32" spans="1:26" ht="13.2" x14ac:dyDescent="0.25">
      <c r="B32" s="4">
        <v>2019</v>
      </c>
      <c r="C32" s="114">
        <f>(C5-C23)</f>
        <v>221624.4</v>
      </c>
      <c r="D32" s="114">
        <f t="shared" ref="D32:G32" si="13">(D5-D23)</f>
        <v>199283.4</v>
      </c>
      <c r="E32" s="114">
        <f t="shared" si="13"/>
        <v>247853.4</v>
      </c>
      <c r="F32" s="114">
        <f t="shared" si="13"/>
        <v>21924</v>
      </c>
      <c r="G32" s="114">
        <f t="shared" si="13"/>
        <v>25887</v>
      </c>
      <c r="H32" s="114"/>
      <c r="J32" s="135">
        <f t="shared" si="8"/>
        <v>716572.2</v>
      </c>
      <c r="N32" s="3"/>
      <c r="O32" s="3"/>
      <c r="P32" s="3"/>
      <c r="Q32" s="3"/>
    </row>
    <row r="33" spans="2:17" ht="13.2" x14ac:dyDescent="0.25">
      <c r="B33" s="4">
        <v>2018</v>
      </c>
      <c r="C33" s="114">
        <f t="shared" ref="C33:G33" si="14">(C6-C24)</f>
        <v>400835.39999999997</v>
      </c>
      <c r="D33" s="114">
        <f t="shared" si="14"/>
        <v>409079.39999999997</v>
      </c>
      <c r="E33" s="114">
        <f t="shared" si="14"/>
        <v>222401.4</v>
      </c>
      <c r="F33" s="114">
        <f t="shared" si="14"/>
        <v>36748.800000000003</v>
      </c>
      <c r="G33" s="114">
        <f t="shared" si="14"/>
        <v>112895.4</v>
      </c>
      <c r="H33" s="114"/>
      <c r="J33" s="135">
        <f t="shared" si="8"/>
        <v>1181960.3999999999</v>
      </c>
      <c r="N33" s="3"/>
      <c r="O33" s="3"/>
      <c r="P33" s="3"/>
      <c r="Q33" s="3"/>
    </row>
    <row r="34" spans="2:17" ht="13.2" x14ac:dyDescent="0.25">
      <c r="B34" s="4">
        <v>2017</v>
      </c>
      <c r="C34" s="114">
        <f t="shared" ref="C34:G34" si="15">(C7-C25)</f>
        <v>638808</v>
      </c>
      <c r="D34" s="114">
        <f t="shared" si="15"/>
        <v>405827.39999999997</v>
      </c>
      <c r="E34" s="114">
        <f t="shared" si="15"/>
        <v>494653.8</v>
      </c>
      <c r="F34" s="114">
        <f t="shared" si="15"/>
        <v>35148</v>
      </c>
      <c r="G34" s="114">
        <f t="shared" si="15"/>
        <v>42891</v>
      </c>
      <c r="H34" s="114"/>
      <c r="J34" s="135">
        <f t="shared" si="8"/>
        <v>1617328.2</v>
      </c>
      <c r="N34" s="3"/>
      <c r="O34" s="3"/>
      <c r="P34" s="3"/>
      <c r="Q34" s="3"/>
    </row>
    <row r="35" spans="2:17" ht="13.2" x14ac:dyDescent="0.25">
      <c r="B35" s="4">
        <v>2016</v>
      </c>
      <c r="C35" s="114">
        <f t="shared" ref="C35:G35" si="16">(C8-C26)</f>
        <v>585794.39999999991</v>
      </c>
      <c r="D35" s="114">
        <f t="shared" si="16"/>
        <v>366024</v>
      </c>
      <c r="E35" s="114">
        <f t="shared" si="16"/>
        <v>201367.19999999998</v>
      </c>
      <c r="F35" s="114">
        <f t="shared" si="16"/>
        <v>23296.799999999999</v>
      </c>
      <c r="G35" s="114">
        <f t="shared" si="16"/>
        <v>118710</v>
      </c>
      <c r="H35" s="114"/>
      <c r="J35" s="135">
        <f t="shared" si="8"/>
        <v>1295192.3999999999</v>
      </c>
      <c r="N35" s="3"/>
      <c r="O35" s="3"/>
      <c r="P35" s="3"/>
      <c r="Q35" s="3"/>
    </row>
  </sheetData>
  <mergeCells count="20">
    <mergeCell ref="C29:J29"/>
    <mergeCell ref="O2:T2"/>
    <mergeCell ref="C20:J20"/>
    <mergeCell ref="J3:M3"/>
    <mergeCell ref="J12:M12"/>
    <mergeCell ref="C11:J11"/>
    <mergeCell ref="C2:J2"/>
    <mergeCell ref="W2:Z2"/>
    <mergeCell ref="W5:Z5"/>
    <mergeCell ref="W6:Z6"/>
    <mergeCell ref="W7:Z7"/>
    <mergeCell ref="W8:Z8"/>
    <mergeCell ref="W26:Z26"/>
    <mergeCell ref="O20:T20"/>
    <mergeCell ref="A22:B22"/>
    <mergeCell ref="W20:Z20"/>
    <mergeCell ref="W23:Z23"/>
    <mergeCell ref="W24:Z24"/>
    <mergeCell ref="W25:Z25"/>
    <mergeCell ref="J21:M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ECED-03A2-4429-844E-335E11BCC7A9}">
  <dimension ref="A1:AK56"/>
  <sheetViews>
    <sheetView tabSelected="1" workbookViewId="0">
      <selection activeCell="H5" sqref="H5:N5"/>
    </sheetView>
  </sheetViews>
  <sheetFormatPr defaultColWidth="14.6640625" defaultRowHeight="14.4" x14ac:dyDescent="0.3"/>
  <cols>
    <col min="1" max="1" width="14.88671875" bestFit="1" customWidth="1"/>
    <col min="2" max="20" width="5" bestFit="1" customWidth="1"/>
    <col min="21" max="22" width="6" bestFit="1" customWidth="1"/>
    <col min="23" max="25" width="5" bestFit="1" customWidth="1"/>
    <col min="26" max="26" width="7" bestFit="1" customWidth="1"/>
    <col min="27" max="27" width="5.5546875" customWidth="1"/>
    <col min="28" max="28" width="6.6640625" customWidth="1"/>
    <col min="29" max="29" width="6.6640625" style="5" customWidth="1"/>
    <col min="30" max="30" width="6.6640625" customWidth="1"/>
    <col min="31" max="31" width="6.6640625" style="5" customWidth="1"/>
    <col min="32" max="32" width="6.6640625" customWidth="1"/>
    <col min="33" max="33" width="6.6640625" style="5" customWidth="1"/>
    <col min="34" max="34" width="6.6640625" customWidth="1"/>
    <col min="35" max="35" width="6.6640625" style="5" customWidth="1"/>
    <col min="36" max="36" width="2.44140625" customWidth="1"/>
    <col min="37" max="43" width="6.6640625" customWidth="1"/>
  </cols>
  <sheetData>
    <row r="1" spans="1:37" ht="15" thickBot="1" x14ac:dyDescent="0.35"/>
    <row r="2" spans="1:37" x14ac:dyDescent="0.3">
      <c r="A2" s="146" t="s">
        <v>27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8"/>
    </row>
    <row r="3" spans="1:37" ht="15" thickBot="1" x14ac:dyDescent="0.3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1"/>
    </row>
    <row r="4" spans="1:37" ht="15" thickBot="1" x14ac:dyDescent="0.35">
      <c r="A4" s="110"/>
      <c r="B4" s="89">
        <v>1</v>
      </c>
      <c r="C4" s="88">
        <v>2</v>
      </c>
      <c r="D4" s="88">
        <v>3</v>
      </c>
      <c r="E4" s="88">
        <v>4</v>
      </c>
      <c r="F4" s="88">
        <v>5</v>
      </c>
      <c r="G4" s="88">
        <v>6</v>
      </c>
      <c r="H4" s="88">
        <v>7</v>
      </c>
      <c r="I4" s="88">
        <v>8</v>
      </c>
      <c r="J4" s="88">
        <v>9</v>
      </c>
      <c r="K4" s="88">
        <v>10</v>
      </c>
      <c r="L4" s="88">
        <v>11</v>
      </c>
      <c r="M4" s="88">
        <v>12</v>
      </c>
      <c r="N4" s="88">
        <v>13</v>
      </c>
      <c r="O4" s="88">
        <v>14</v>
      </c>
      <c r="P4" s="88">
        <v>15</v>
      </c>
      <c r="Q4" s="88">
        <v>16</v>
      </c>
      <c r="R4" s="88">
        <v>17</v>
      </c>
      <c r="S4" s="88">
        <v>18</v>
      </c>
      <c r="T4" s="88">
        <v>19</v>
      </c>
      <c r="U4" s="88">
        <v>20</v>
      </c>
      <c r="V4" s="88">
        <v>21</v>
      </c>
      <c r="W4" s="88">
        <v>22</v>
      </c>
      <c r="X4" s="88">
        <v>23</v>
      </c>
      <c r="Y4" s="87">
        <v>0</v>
      </c>
      <c r="Z4" s="109" t="s">
        <v>8</v>
      </c>
      <c r="AB4" s="107" t="s">
        <v>19</v>
      </c>
      <c r="AC4" s="106" t="s">
        <v>15</v>
      </c>
      <c r="AD4" s="105" t="s">
        <v>18</v>
      </c>
      <c r="AE4" s="108" t="s">
        <v>15</v>
      </c>
      <c r="AF4" s="107" t="s">
        <v>17</v>
      </c>
      <c r="AG4" s="106" t="s">
        <v>15</v>
      </c>
      <c r="AH4" s="105" t="s">
        <v>16</v>
      </c>
      <c r="AI4" s="104" t="s">
        <v>15</v>
      </c>
      <c r="AK4" s="136"/>
    </row>
    <row r="5" spans="1:37" x14ac:dyDescent="0.3">
      <c r="A5" s="103" t="s">
        <v>1</v>
      </c>
      <c r="B5" s="101">
        <v>525</v>
      </c>
      <c r="C5" s="72">
        <v>498</v>
      </c>
      <c r="D5" s="72">
        <v>479</v>
      </c>
      <c r="E5" s="72">
        <v>347</v>
      </c>
      <c r="F5" s="72">
        <v>389</v>
      </c>
      <c r="G5" s="72">
        <v>216</v>
      </c>
      <c r="H5" s="72">
        <v>248</v>
      </c>
      <c r="I5" s="72">
        <v>289</v>
      </c>
      <c r="J5" s="72">
        <v>410</v>
      </c>
      <c r="K5" s="72">
        <v>508</v>
      </c>
      <c r="L5" s="72">
        <v>609</v>
      </c>
      <c r="M5" s="72">
        <v>523</v>
      </c>
      <c r="N5" s="72">
        <v>472</v>
      </c>
      <c r="O5" s="72">
        <v>459</v>
      </c>
      <c r="P5" s="72">
        <v>343</v>
      </c>
      <c r="Q5" s="72">
        <v>214</v>
      </c>
      <c r="R5" s="72">
        <v>192</v>
      </c>
      <c r="S5" s="72">
        <v>118</v>
      </c>
      <c r="T5" s="72">
        <v>162</v>
      </c>
      <c r="U5" s="72">
        <v>728</v>
      </c>
      <c r="V5" s="72">
        <v>1204</v>
      </c>
      <c r="W5" s="72">
        <v>1013</v>
      </c>
      <c r="X5" s="72">
        <v>808</v>
      </c>
      <c r="Y5" s="71">
        <v>706</v>
      </c>
      <c r="Z5" s="70">
        <v>11460</v>
      </c>
      <c r="AB5" s="73">
        <v>2587</v>
      </c>
      <c r="AC5" s="100">
        <v>0.22574171029668411</v>
      </c>
      <c r="AD5" s="101">
        <v>3059</v>
      </c>
      <c r="AE5" s="102">
        <v>0.26692844677137872</v>
      </c>
      <c r="AF5" s="73">
        <v>2803</v>
      </c>
      <c r="AG5" s="100">
        <v>0.24458987783595112</v>
      </c>
      <c r="AH5" s="101">
        <v>3275</v>
      </c>
      <c r="AI5" s="100">
        <v>0.28577661431064572</v>
      </c>
    </row>
    <row r="6" spans="1:37" x14ac:dyDescent="0.3">
      <c r="A6" s="99" t="s">
        <v>0</v>
      </c>
      <c r="B6" s="44">
        <v>1473</v>
      </c>
      <c r="C6" s="43">
        <v>1401</v>
      </c>
      <c r="D6" s="43">
        <v>1108</v>
      </c>
      <c r="E6" s="43">
        <v>980</v>
      </c>
      <c r="F6" s="43">
        <v>897</v>
      </c>
      <c r="G6" s="43">
        <v>375</v>
      </c>
      <c r="H6" s="43">
        <v>332</v>
      </c>
      <c r="I6" s="43">
        <v>427</v>
      </c>
      <c r="J6" s="43">
        <v>471</v>
      </c>
      <c r="K6" s="43">
        <v>633</v>
      </c>
      <c r="L6" s="43">
        <v>770</v>
      </c>
      <c r="M6" s="43">
        <v>619</v>
      </c>
      <c r="N6" s="43">
        <v>575</v>
      </c>
      <c r="O6" s="43">
        <v>567</v>
      </c>
      <c r="P6" s="43">
        <v>584</v>
      </c>
      <c r="Q6" s="43">
        <v>461</v>
      </c>
      <c r="R6" s="43">
        <v>413</v>
      </c>
      <c r="S6" s="43">
        <v>303</v>
      </c>
      <c r="T6" s="43">
        <v>252</v>
      </c>
      <c r="U6" s="43">
        <v>3695</v>
      </c>
      <c r="V6" s="43">
        <v>6120</v>
      </c>
      <c r="W6" s="43">
        <v>2959</v>
      </c>
      <c r="X6" s="43">
        <v>2054</v>
      </c>
      <c r="Y6" s="42">
        <v>1603</v>
      </c>
      <c r="Z6" s="41">
        <v>29072</v>
      </c>
      <c r="AB6" s="69">
        <v>3252</v>
      </c>
      <c r="AC6" s="97">
        <v>0.11186020913593836</v>
      </c>
      <c r="AD6" s="44">
        <v>3827</v>
      </c>
      <c r="AE6" s="98">
        <v>0.13163869014859658</v>
      </c>
      <c r="AF6" s="69">
        <v>3627</v>
      </c>
      <c r="AG6" s="97">
        <v>0.12475921849201982</v>
      </c>
      <c r="AH6" s="44">
        <v>4202</v>
      </c>
      <c r="AI6" s="97">
        <v>0.14453769950467804</v>
      </c>
    </row>
    <row r="7" spans="1:37" x14ac:dyDescent="0.3">
      <c r="A7" s="99" t="s">
        <v>5</v>
      </c>
      <c r="B7" s="44">
        <v>119</v>
      </c>
      <c r="C7" s="43">
        <v>110</v>
      </c>
      <c r="D7" s="43">
        <v>94</v>
      </c>
      <c r="E7" s="43">
        <v>141</v>
      </c>
      <c r="F7" s="43">
        <v>81</v>
      </c>
      <c r="G7" s="43">
        <v>35</v>
      </c>
      <c r="H7" s="43">
        <v>21</v>
      </c>
      <c r="I7" s="43">
        <v>27</v>
      </c>
      <c r="J7" s="43">
        <v>25</v>
      </c>
      <c r="K7" s="43">
        <v>22</v>
      </c>
      <c r="L7" s="43">
        <v>29</v>
      </c>
      <c r="M7" s="43">
        <v>15</v>
      </c>
      <c r="N7" s="43">
        <v>11</v>
      </c>
      <c r="O7" s="43">
        <v>12</v>
      </c>
      <c r="P7" s="43">
        <v>12</v>
      </c>
      <c r="Q7" s="43">
        <v>4</v>
      </c>
      <c r="R7" s="43">
        <v>2</v>
      </c>
      <c r="S7" s="43">
        <v>2</v>
      </c>
      <c r="T7" s="43">
        <v>4</v>
      </c>
      <c r="U7" s="43">
        <v>156</v>
      </c>
      <c r="V7" s="43">
        <v>307</v>
      </c>
      <c r="W7" s="43">
        <v>172</v>
      </c>
      <c r="X7" s="43">
        <v>130</v>
      </c>
      <c r="Y7" s="42">
        <v>128</v>
      </c>
      <c r="Z7" s="41">
        <v>1659</v>
      </c>
      <c r="AB7" s="69">
        <v>139</v>
      </c>
      <c r="AC7" s="97">
        <v>8.3785412899336956E-2</v>
      </c>
      <c r="AD7" s="44">
        <v>150</v>
      </c>
      <c r="AE7" s="98">
        <v>9.0415913200723327E-2</v>
      </c>
      <c r="AF7" s="69">
        <v>174</v>
      </c>
      <c r="AG7" s="97">
        <v>0.10488245931283906</v>
      </c>
      <c r="AH7" s="44">
        <v>185</v>
      </c>
      <c r="AI7" s="97">
        <v>0.11151295961422544</v>
      </c>
    </row>
    <row r="8" spans="1:37" x14ac:dyDescent="0.3">
      <c r="A8" s="99" t="s">
        <v>6</v>
      </c>
      <c r="B8" s="44">
        <v>46</v>
      </c>
      <c r="C8" s="43">
        <v>30</v>
      </c>
      <c r="D8" s="43">
        <v>24</v>
      </c>
      <c r="E8" s="43">
        <v>9</v>
      </c>
      <c r="F8" s="43">
        <v>8</v>
      </c>
      <c r="G8" s="43">
        <v>7</v>
      </c>
      <c r="H8" s="43">
        <v>5</v>
      </c>
      <c r="I8" s="43">
        <v>7</v>
      </c>
      <c r="J8" s="43">
        <v>7</v>
      </c>
      <c r="K8" s="43">
        <v>13</v>
      </c>
      <c r="L8" s="43">
        <v>19</v>
      </c>
      <c r="M8" s="43">
        <v>20</v>
      </c>
      <c r="N8" s="43">
        <v>20</v>
      </c>
      <c r="O8" s="43">
        <v>18</v>
      </c>
      <c r="P8" s="43">
        <v>13</v>
      </c>
      <c r="Q8" s="43">
        <v>6</v>
      </c>
      <c r="R8" s="43">
        <v>8</v>
      </c>
      <c r="S8" s="43">
        <v>8</v>
      </c>
      <c r="T8" s="43">
        <v>7</v>
      </c>
      <c r="U8" s="43">
        <v>102</v>
      </c>
      <c r="V8" s="43">
        <v>168</v>
      </c>
      <c r="W8" s="43">
        <v>73</v>
      </c>
      <c r="X8" s="43">
        <v>67</v>
      </c>
      <c r="Y8" s="42">
        <v>69</v>
      </c>
      <c r="Z8" s="41">
        <v>754</v>
      </c>
      <c r="AB8" s="69">
        <v>71</v>
      </c>
      <c r="AC8" s="97">
        <v>9.4164456233421748E-2</v>
      </c>
      <c r="AD8" s="44">
        <v>91</v>
      </c>
      <c r="AE8" s="98">
        <v>0.1206896551724138</v>
      </c>
      <c r="AF8" s="69">
        <v>78</v>
      </c>
      <c r="AG8" s="97">
        <v>0.10344827586206896</v>
      </c>
      <c r="AH8" s="44">
        <v>98</v>
      </c>
      <c r="AI8" s="97">
        <v>0.129973474801061</v>
      </c>
    </row>
    <row r="9" spans="1:37" ht="15" thickBot="1" x14ac:dyDescent="0.35">
      <c r="A9" s="96" t="s">
        <v>22</v>
      </c>
      <c r="B9" s="95">
        <v>1</v>
      </c>
      <c r="C9" s="82">
        <v>1</v>
      </c>
      <c r="D9" s="82">
        <v>0</v>
      </c>
      <c r="E9" s="82">
        <v>0</v>
      </c>
      <c r="F9" s="82">
        <v>0</v>
      </c>
      <c r="G9" s="82">
        <v>1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2">
        <v>0</v>
      </c>
      <c r="Q9" s="82">
        <v>0</v>
      </c>
      <c r="R9" s="82">
        <v>0</v>
      </c>
      <c r="S9" s="82">
        <v>0</v>
      </c>
      <c r="T9" s="82">
        <v>1</v>
      </c>
      <c r="U9" s="82">
        <v>1</v>
      </c>
      <c r="V9" s="82">
        <v>0</v>
      </c>
      <c r="W9" s="82">
        <v>2</v>
      </c>
      <c r="X9" s="82">
        <v>1</v>
      </c>
      <c r="Y9" s="81">
        <v>0</v>
      </c>
      <c r="Z9" s="64">
        <v>8</v>
      </c>
      <c r="AB9" s="67">
        <v>0</v>
      </c>
      <c r="AC9" s="92">
        <v>0</v>
      </c>
      <c r="AD9" s="93">
        <v>0</v>
      </c>
      <c r="AE9" s="94">
        <v>0</v>
      </c>
      <c r="AF9" s="67">
        <v>1</v>
      </c>
      <c r="AG9" s="92">
        <v>0.125</v>
      </c>
      <c r="AH9" s="93">
        <v>1</v>
      </c>
      <c r="AI9" s="92">
        <v>0.125</v>
      </c>
    </row>
    <row r="10" spans="1:37" ht="15" thickBot="1" x14ac:dyDescent="0.35">
      <c r="A10" s="91" t="s">
        <v>8</v>
      </c>
      <c r="B10" s="7">
        <f t="shared" ref="B10:Z10" si="0">SUM(B5:B9)</f>
        <v>2164</v>
      </c>
      <c r="C10" s="7">
        <f t="shared" si="0"/>
        <v>2040</v>
      </c>
      <c r="D10" s="7">
        <f t="shared" si="0"/>
        <v>1705</v>
      </c>
      <c r="E10" s="7">
        <f t="shared" si="0"/>
        <v>1477</v>
      </c>
      <c r="F10" s="7">
        <f t="shared" si="0"/>
        <v>1375</v>
      </c>
      <c r="G10" s="7">
        <f t="shared" si="0"/>
        <v>634</v>
      </c>
      <c r="H10" s="7">
        <f t="shared" si="0"/>
        <v>606</v>
      </c>
      <c r="I10" s="7">
        <f t="shared" si="0"/>
        <v>750</v>
      </c>
      <c r="J10" s="7">
        <f t="shared" si="0"/>
        <v>913</v>
      </c>
      <c r="K10" s="7">
        <f t="shared" si="0"/>
        <v>1176</v>
      </c>
      <c r="L10" s="7">
        <f t="shared" si="0"/>
        <v>1427</v>
      </c>
      <c r="M10" s="7">
        <f t="shared" si="0"/>
        <v>1177</v>
      </c>
      <c r="N10" s="7">
        <f t="shared" si="0"/>
        <v>1078</v>
      </c>
      <c r="O10" s="7">
        <f t="shared" si="0"/>
        <v>1056</v>
      </c>
      <c r="P10" s="7">
        <f t="shared" si="0"/>
        <v>952</v>
      </c>
      <c r="Q10" s="7">
        <f t="shared" si="0"/>
        <v>685</v>
      </c>
      <c r="R10" s="7">
        <f t="shared" si="0"/>
        <v>615</v>
      </c>
      <c r="S10" s="7">
        <f t="shared" si="0"/>
        <v>431</v>
      </c>
      <c r="T10" s="7">
        <f t="shared" si="0"/>
        <v>426</v>
      </c>
      <c r="U10" s="7">
        <f t="shared" si="0"/>
        <v>4682</v>
      </c>
      <c r="V10" s="7">
        <f t="shared" si="0"/>
        <v>7799</v>
      </c>
      <c r="W10" s="7">
        <f t="shared" si="0"/>
        <v>4219</v>
      </c>
      <c r="X10" s="7">
        <f t="shared" si="0"/>
        <v>3060</v>
      </c>
      <c r="Y10" s="7">
        <f t="shared" si="0"/>
        <v>2506</v>
      </c>
      <c r="Z10" s="90">
        <f t="shared" si="0"/>
        <v>42953</v>
      </c>
    </row>
    <row r="11" spans="1:37" ht="15" thickBot="1" x14ac:dyDescent="0.35"/>
    <row r="12" spans="1:37" x14ac:dyDescent="0.3">
      <c r="A12" s="146" t="s">
        <v>24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8"/>
    </row>
    <row r="13" spans="1:37" ht="15" thickBot="1" x14ac:dyDescent="0.35">
      <c r="A13" s="149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1"/>
    </row>
    <row r="14" spans="1:37" ht="15" thickBot="1" x14ac:dyDescent="0.35">
      <c r="A14" s="76"/>
      <c r="B14" s="89">
        <v>1</v>
      </c>
      <c r="C14" s="88">
        <v>2</v>
      </c>
      <c r="D14" s="88">
        <v>3</v>
      </c>
      <c r="E14" s="88">
        <v>4</v>
      </c>
      <c r="F14" s="88">
        <v>5</v>
      </c>
      <c r="G14" s="88">
        <v>6</v>
      </c>
      <c r="H14" s="88">
        <v>7</v>
      </c>
      <c r="I14" s="88">
        <v>8</v>
      </c>
      <c r="J14" s="88">
        <v>9</v>
      </c>
      <c r="K14" s="88">
        <v>10</v>
      </c>
      <c r="L14" s="88">
        <v>11</v>
      </c>
      <c r="M14" s="88">
        <v>12</v>
      </c>
      <c r="N14" s="88">
        <v>13</v>
      </c>
      <c r="O14" s="88">
        <v>14</v>
      </c>
      <c r="P14" s="88">
        <v>15</v>
      </c>
      <c r="Q14" s="88">
        <v>16</v>
      </c>
      <c r="R14" s="88">
        <v>17</v>
      </c>
      <c r="S14" s="88">
        <v>18</v>
      </c>
      <c r="T14" s="88">
        <v>19</v>
      </c>
      <c r="U14" s="88">
        <v>20</v>
      </c>
      <c r="V14" s="88">
        <v>21</v>
      </c>
      <c r="W14" s="88">
        <v>22</v>
      </c>
      <c r="X14" s="88">
        <v>23</v>
      </c>
      <c r="Y14" s="87">
        <v>0</v>
      </c>
      <c r="Z14" s="75" t="s">
        <v>8</v>
      </c>
      <c r="AB14" s="27" t="s">
        <v>19</v>
      </c>
      <c r="AC14" s="26" t="s">
        <v>15</v>
      </c>
      <c r="AD14" s="25" t="s">
        <v>18</v>
      </c>
      <c r="AE14" s="28" t="s">
        <v>15</v>
      </c>
      <c r="AF14" s="27" t="s">
        <v>17</v>
      </c>
      <c r="AG14" s="26" t="s">
        <v>15</v>
      </c>
      <c r="AH14" s="25" t="s">
        <v>16</v>
      </c>
      <c r="AI14" s="24" t="s">
        <v>15</v>
      </c>
    </row>
    <row r="15" spans="1:37" x14ac:dyDescent="0.3">
      <c r="A15" s="86" t="s">
        <v>1</v>
      </c>
      <c r="B15" s="73">
        <v>697</v>
      </c>
      <c r="C15" s="72">
        <v>682</v>
      </c>
      <c r="D15" s="72">
        <v>655</v>
      </c>
      <c r="E15" s="72">
        <v>768</v>
      </c>
      <c r="F15" s="72">
        <v>1031</v>
      </c>
      <c r="G15" s="72">
        <v>832</v>
      </c>
      <c r="H15" s="72">
        <v>708</v>
      </c>
      <c r="I15" s="72">
        <v>658</v>
      </c>
      <c r="J15" s="72">
        <v>623</v>
      </c>
      <c r="K15" s="72">
        <v>656</v>
      </c>
      <c r="L15" s="72">
        <v>779</v>
      </c>
      <c r="M15" s="72">
        <v>720</v>
      </c>
      <c r="N15" s="72">
        <v>674</v>
      </c>
      <c r="O15" s="72">
        <v>583</v>
      </c>
      <c r="P15" s="72">
        <v>521</v>
      </c>
      <c r="Q15" s="72">
        <v>500</v>
      </c>
      <c r="R15" s="72">
        <v>504</v>
      </c>
      <c r="S15" s="72">
        <v>671</v>
      </c>
      <c r="T15" s="72">
        <v>1303</v>
      </c>
      <c r="U15" s="72">
        <v>2045</v>
      </c>
      <c r="V15" s="72">
        <v>2017</v>
      </c>
      <c r="W15" s="72">
        <v>1362</v>
      </c>
      <c r="X15" s="72">
        <v>1040</v>
      </c>
      <c r="Y15" s="71">
        <v>915</v>
      </c>
      <c r="Z15" s="70">
        <f t="shared" ref="Z15:Z21" si="1">SUM(B15:Y15)</f>
        <v>20944</v>
      </c>
      <c r="AB15" s="52">
        <v>4144</v>
      </c>
      <c r="AC15" s="53">
        <v>0.19786096256684493</v>
      </c>
      <c r="AD15" s="52">
        <v>4818</v>
      </c>
      <c r="AE15" s="51">
        <v>0.23004201680672268</v>
      </c>
      <c r="AF15" s="54">
        <v>4976</v>
      </c>
      <c r="AG15" s="53">
        <v>0.23758594346829642</v>
      </c>
      <c r="AH15" s="52">
        <v>5650</v>
      </c>
      <c r="AI15" s="51">
        <v>0.26976699770817419</v>
      </c>
    </row>
    <row r="16" spans="1:37" x14ac:dyDescent="0.3">
      <c r="A16" s="85" t="s">
        <v>0</v>
      </c>
      <c r="B16" s="69">
        <v>1808</v>
      </c>
      <c r="C16" s="43">
        <v>1621</v>
      </c>
      <c r="D16" s="43">
        <v>1279</v>
      </c>
      <c r="E16" s="43">
        <v>779</v>
      </c>
      <c r="F16" s="43">
        <v>625</v>
      </c>
      <c r="G16" s="43">
        <v>374</v>
      </c>
      <c r="H16" s="43">
        <v>360</v>
      </c>
      <c r="I16" s="43">
        <v>355</v>
      </c>
      <c r="J16" s="43">
        <v>399</v>
      </c>
      <c r="K16" s="43">
        <v>466</v>
      </c>
      <c r="L16" s="43">
        <v>571</v>
      </c>
      <c r="M16" s="43">
        <v>523</v>
      </c>
      <c r="N16" s="43">
        <v>512</v>
      </c>
      <c r="O16" s="43">
        <v>528</v>
      </c>
      <c r="P16" s="43">
        <v>545</v>
      </c>
      <c r="Q16" s="43">
        <v>459</v>
      </c>
      <c r="R16" s="43">
        <v>442</v>
      </c>
      <c r="S16" s="43">
        <v>399</v>
      </c>
      <c r="T16" s="43">
        <v>759</v>
      </c>
      <c r="U16" s="43">
        <v>3372</v>
      </c>
      <c r="V16" s="43">
        <v>4276</v>
      </c>
      <c r="W16" s="43">
        <v>2926</v>
      </c>
      <c r="X16" s="43">
        <v>2203</v>
      </c>
      <c r="Y16" s="42">
        <v>1970</v>
      </c>
      <c r="Z16" s="41">
        <f t="shared" si="1"/>
        <v>27551</v>
      </c>
      <c r="AB16" s="47">
        <v>2674</v>
      </c>
      <c r="AC16" s="48">
        <v>9.7056368189902362E-2</v>
      </c>
      <c r="AD16" s="47">
        <v>3186</v>
      </c>
      <c r="AE16" s="46">
        <v>0.11564008565932271</v>
      </c>
      <c r="AF16" s="49">
        <v>3048</v>
      </c>
      <c r="AG16" s="48">
        <v>0.110631193060143</v>
      </c>
      <c r="AH16" s="47">
        <v>3560</v>
      </c>
      <c r="AI16" s="46">
        <v>0.12921491052956335</v>
      </c>
    </row>
    <row r="17" spans="1:35" x14ac:dyDescent="0.3">
      <c r="A17" s="85" t="s">
        <v>5</v>
      </c>
      <c r="B17" s="69">
        <v>81</v>
      </c>
      <c r="C17" s="43">
        <v>62</v>
      </c>
      <c r="D17" s="43">
        <v>78</v>
      </c>
      <c r="E17" s="43">
        <v>129</v>
      </c>
      <c r="F17" s="43">
        <v>45</v>
      </c>
      <c r="G17" s="43">
        <v>14</v>
      </c>
      <c r="H17" s="43">
        <v>11</v>
      </c>
      <c r="I17" s="43">
        <v>17</v>
      </c>
      <c r="J17" s="43">
        <v>20</v>
      </c>
      <c r="K17" s="43">
        <v>21</v>
      </c>
      <c r="L17" s="43">
        <v>18</v>
      </c>
      <c r="M17" s="43">
        <v>9</v>
      </c>
      <c r="N17" s="43">
        <v>9</v>
      </c>
      <c r="O17" s="43">
        <v>16</v>
      </c>
      <c r="P17" s="43">
        <v>8</v>
      </c>
      <c r="Q17" s="43">
        <v>6</v>
      </c>
      <c r="R17" s="43">
        <v>11</v>
      </c>
      <c r="S17" s="43">
        <v>8</v>
      </c>
      <c r="T17" s="43">
        <v>17</v>
      </c>
      <c r="U17" s="43">
        <v>98</v>
      </c>
      <c r="V17" s="43">
        <v>217</v>
      </c>
      <c r="W17" s="43">
        <v>142</v>
      </c>
      <c r="X17" s="43">
        <v>103</v>
      </c>
      <c r="Y17" s="42">
        <v>107</v>
      </c>
      <c r="Z17" s="41">
        <f t="shared" si="1"/>
        <v>1247</v>
      </c>
      <c r="AB17" s="47">
        <v>96</v>
      </c>
      <c r="AC17" s="48">
        <v>7.6984763432237369E-2</v>
      </c>
      <c r="AD17" s="47">
        <v>105</v>
      </c>
      <c r="AE17" s="46">
        <v>8.4202085004009622E-2</v>
      </c>
      <c r="AF17" s="49">
        <v>110</v>
      </c>
      <c r="AG17" s="48">
        <v>8.8211708099438652E-2</v>
      </c>
      <c r="AH17" s="47">
        <v>119</v>
      </c>
      <c r="AI17" s="46">
        <v>9.5429029671210905E-2</v>
      </c>
    </row>
    <row r="18" spans="1:35" x14ac:dyDescent="0.3">
      <c r="A18" s="85" t="s">
        <v>6</v>
      </c>
      <c r="B18" s="69">
        <v>48</v>
      </c>
      <c r="C18" s="43">
        <v>42</v>
      </c>
      <c r="D18" s="43">
        <v>48</v>
      </c>
      <c r="E18" s="43">
        <v>24</v>
      </c>
      <c r="F18" s="43">
        <v>14</v>
      </c>
      <c r="G18" s="43">
        <v>7</v>
      </c>
      <c r="H18" s="43">
        <v>11</v>
      </c>
      <c r="I18" s="43">
        <v>11</v>
      </c>
      <c r="J18" s="43">
        <v>19</v>
      </c>
      <c r="K18" s="43">
        <v>13</v>
      </c>
      <c r="L18" s="43">
        <v>27</v>
      </c>
      <c r="M18" s="43">
        <v>29</v>
      </c>
      <c r="N18" s="43">
        <v>23</v>
      </c>
      <c r="O18" s="43">
        <v>27</v>
      </c>
      <c r="P18" s="43">
        <v>24</v>
      </c>
      <c r="Q18" s="43">
        <v>18</v>
      </c>
      <c r="R18" s="43">
        <v>20</v>
      </c>
      <c r="S18" s="43">
        <v>10</v>
      </c>
      <c r="T18" s="43">
        <v>11</v>
      </c>
      <c r="U18" s="43">
        <v>236</v>
      </c>
      <c r="V18" s="43">
        <v>306</v>
      </c>
      <c r="W18" s="43">
        <v>163</v>
      </c>
      <c r="X18" s="43">
        <v>80</v>
      </c>
      <c r="Y18" s="42">
        <v>81</v>
      </c>
      <c r="Z18" s="41">
        <f t="shared" si="1"/>
        <v>1292</v>
      </c>
      <c r="AB18" s="47">
        <v>110</v>
      </c>
      <c r="AC18" s="48">
        <v>8.5139318885448914E-2</v>
      </c>
      <c r="AD18" s="47">
        <v>133</v>
      </c>
      <c r="AE18" s="46">
        <v>0.10294117647058823</v>
      </c>
      <c r="AF18" s="49">
        <v>117</v>
      </c>
      <c r="AG18" s="48">
        <v>9.055727554179567E-2</v>
      </c>
      <c r="AH18" s="47">
        <v>140</v>
      </c>
      <c r="AI18" s="46">
        <v>0.10835913312693499</v>
      </c>
    </row>
    <row r="19" spans="1:35" x14ac:dyDescent="0.3">
      <c r="A19" s="85" t="s">
        <v>22</v>
      </c>
      <c r="B19" s="69">
        <v>1</v>
      </c>
      <c r="C19" s="43">
        <v>0</v>
      </c>
      <c r="D19" s="43">
        <v>2</v>
      </c>
      <c r="E19" s="43">
        <v>3</v>
      </c>
      <c r="F19" s="43">
        <v>0</v>
      </c>
      <c r="G19" s="43">
        <v>0</v>
      </c>
      <c r="H19" s="43">
        <v>0</v>
      </c>
      <c r="I19" s="43">
        <v>0</v>
      </c>
      <c r="J19" s="43">
        <v>2</v>
      </c>
      <c r="K19" s="43">
        <v>2</v>
      </c>
      <c r="L19" s="43">
        <v>0</v>
      </c>
      <c r="M19" s="43">
        <v>0</v>
      </c>
      <c r="N19" s="43">
        <v>0</v>
      </c>
      <c r="O19" s="43">
        <v>0</v>
      </c>
      <c r="P19" s="43">
        <v>1</v>
      </c>
      <c r="Q19" s="43">
        <v>0</v>
      </c>
      <c r="R19" s="43">
        <v>0</v>
      </c>
      <c r="S19" s="43">
        <v>1</v>
      </c>
      <c r="T19" s="43">
        <v>1</v>
      </c>
      <c r="U19" s="43">
        <v>3</v>
      </c>
      <c r="V19" s="43">
        <v>3</v>
      </c>
      <c r="W19" s="43">
        <v>5</v>
      </c>
      <c r="X19" s="43">
        <v>0</v>
      </c>
      <c r="Y19" s="42">
        <v>1</v>
      </c>
      <c r="Z19" s="41">
        <f t="shared" si="1"/>
        <v>25</v>
      </c>
      <c r="AB19" s="47">
        <v>4</v>
      </c>
      <c r="AC19" s="48">
        <v>0.16</v>
      </c>
      <c r="AD19" s="47">
        <v>4</v>
      </c>
      <c r="AE19" s="46">
        <v>0.16</v>
      </c>
      <c r="AF19" s="49">
        <v>4</v>
      </c>
      <c r="AG19" s="48">
        <v>0.16</v>
      </c>
      <c r="AH19" s="47">
        <v>4</v>
      </c>
      <c r="AI19" s="46">
        <v>0.16</v>
      </c>
    </row>
    <row r="20" spans="1:35" x14ac:dyDescent="0.3">
      <c r="A20" s="85" t="s">
        <v>14</v>
      </c>
      <c r="B20" s="69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1</v>
      </c>
      <c r="X20" s="43">
        <v>0</v>
      </c>
      <c r="Y20" s="42">
        <v>0</v>
      </c>
      <c r="Z20" s="41">
        <f t="shared" si="1"/>
        <v>1</v>
      </c>
      <c r="AB20" s="47">
        <v>0</v>
      </c>
      <c r="AC20" s="48">
        <v>0</v>
      </c>
      <c r="AD20" s="47">
        <v>0</v>
      </c>
      <c r="AE20" s="46">
        <v>0</v>
      </c>
      <c r="AF20" s="49">
        <v>0</v>
      </c>
      <c r="AG20" s="48">
        <v>0</v>
      </c>
      <c r="AH20" s="47">
        <v>0</v>
      </c>
      <c r="AI20" s="46">
        <v>0</v>
      </c>
    </row>
    <row r="21" spans="1:35" ht="15" thickBot="1" x14ac:dyDescent="0.35">
      <c r="A21" s="84" t="s">
        <v>21</v>
      </c>
      <c r="B21" s="83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1</v>
      </c>
      <c r="S21" s="82">
        <v>0</v>
      </c>
      <c r="T21" s="82">
        <v>0</v>
      </c>
      <c r="U21" s="82">
        <v>2</v>
      </c>
      <c r="V21" s="82">
        <v>1</v>
      </c>
      <c r="W21" s="82">
        <v>2</v>
      </c>
      <c r="X21" s="82">
        <v>0</v>
      </c>
      <c r="Y21" s="81">
        <v>0</v>
      </c>
      <c r="Z21" s="64">
        <f t="shared" si="1"/>
        <v>6</v>
      </c>
      <c r="AB21" s="38">
        <v>0</v>
      </c>
      <c r="AC21" s="39">
        <v>0</v>
      </c>
      <c r="AD21" s="38">
        <v>0</v>
      </c>
      <c r="AE21" s="37">
        <v>0</v>
      </c>
      <c r="AF21" s="40">
        <v>0</v>
      </c>
      <c r="AG21" s="39">
        <v>0</v>
      </c>
      <c r="AH21" s="38">
        <v>0</v>
      </c>
      <c r="AI21" s="37">
        <v>0</v>
      </c>
    </row>
    <row r="22" spans="1:35" ht="15" thickBot="1" x14ac:dyDescent="0.35">
      <c r="A22" s="80" t="s">
        <v>8</v>
      </c>
      <c r="B22" s="79">
        <f t="shared" ref="B22:Z22" si="2">SUM(B15:B21)</f>
        <v>2635</v>
      </c>
      <c r="C22" s="62">
        <f t="shared" si="2"/>
        <v>2407</v>
      </c>
      <c r="D22" s="62">
        <f t="shared" si="2"/>
        <v>2062</v>
      </c>
      <c r="E22" s="62">
        <f t="shared" si="2"/>
        <v>1703</v>
      </c>
      <c r="F22" s="62">
        <f t="shared" si="2"/>
        <v>1715</v>
      </c>
      <c r="G22" s="62">
        <f t="shared" si="2"/>
        <v>1227</v>
      </c>
      <c r="H22" s="62">
        <f t="shared" si="2"/>
        <v>1090</v>
      </c>
      <c r="I22" s="62">
        <f t="shared" si="2"/>
        <v>1041</v>
      </c>
      <c r="J22" s="62">
        <f t="shared" si="2"/>
        <v>1063</v>
      </c>
      <c r="K22" s="62">
        <f t="shared" si="2"/>
        <v>1158</v>
      </c>
      <c r="L22" s="62">
        <f t="shared" si="2"/>
        <v>1395</v>
      </c>
      <c r="M22" s="62">
        <f t="shared" si="2"/>
        <v>1281</v>
      </c>
      <c r="N22" s="62">
        <f t="shared" si="2"/>
        <v>1218</v>
      </c>
      <c r="O22" s="62">
        <f t="shared" si="2"/>
        <v>1154</v>
      </c>
      <c r="P22" s="62">
        <f t="shared" si="2"/>
        <v>1099</v>
      </c>
      <c r="Q22" s="62">
        <f t="shared" si="2"/>
        <v>983</v>
      </c>
      <c r="R22" s="62">
        <f t="shared" si="2"/>
        <v>978</v>
      </c>
      <c r="S22" s="62">
        <f t="shared" si="2"/>
        <v>1089</v>
      </c>
      <c r="T22" s="62">
        <f t="shared" si="2"/>
        <v>2091</v>
      </c>
      <c r="U22" s="62">
        <f t="shared" si="2"/>
        <v>5756</v>
      </c>
      <c r="V22" s="62">
        <f t="shared" si="2"/>
        <v>6820</v>
      </c>
      <c r="W22" s="62">
        <f t="shared" si="2"/>
        <v>4601</v>
      </c>
      <c r="X22" s="62">
        <f t="shared" si="2"/>
        <v>3426</v>
      </c>
      <c r="Y22" s="78">
        <f t="shared" si="2"/>
        <v>3074</v>
      </c>
      <c r="Z22" s="34">
        <f t="shared" si="2"/>
        <v>51066</v>
      </c>
    </row>
    <row r="23" spans="1:35" x14ac:dyDescent="0.3">
      <c r="A23" s="7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35" ht="15" thickBot="1" x14ac:dyDescent="0.35">
      <c r="A24" s="7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35" x14ac:dyDescent="0.3">
      <c r="A25" s="146" t="s">
        <v>26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8"/>
      <c r="AE25"/>
    </row>
    <row r="26" spans="1:35" ht="15" thickBot="1" x14ac:dyDescent="0.35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4"/>
    </row>
    <row r="27" spans="1:35" ht="15" thickBot="1" x14ac:dyDescent="0.35">
      <c r="A27" s="76"/>
      <c r="B27" s="32">
        <v>1</v>
      </c>
      <c r="C27" s="31">
        <v>2</v>
      </c>
      <c r="D27" s="31">
        <v>3</v>
      </c>
      <c r="E27" s="31">
        <v>4</v>
      </c>
      <c r="F27" s="31">
        <v>5</v>
      </c>
      <c r="G27" s="31">
        <v>6</v>
      </c>
      <c r="H27" s="31">
        <v>7</v>
      </c>
      <c r="I27" s="31">
        <v>8</v>
      </c>
      <c r="J27" s="31">
        <v>9</v>
      </c>
      <c r="K27" s="31">
        <v>10</v>
      </c>
      <c r="L27" s="31">
        <v>11</v>
      </c>
      <c r="M27" s="31">
        <v>12</v>
      </c>
      <c r="N27" s="31">
        <v>13</v>
      </c>
      <c r="O27" s="31">
        <v>14</v>
      </c>
      <c r="P27" s="31">
        <v>15</v>
      </c>
      <c r="Q27" s="31">
        <v>16</v>
      </c>
      <c r="R27" s="31">
        <v>17</v>
      </c>
      <c r="S27" s="31">
        <v>18</v>
      </c>
      <c r="T27" s="31">
        <v>19</v>
      </c>
      <c r="U27" s="31">
        <v>20</v>
      </c>
      <c r="V27" s="31">
        <v>21</v>
      </c>
      <c r="W27" s="31">
        <v>22</v>
      </c>
      <c r="X27" s="31">
        <v>23</v>
      </c>
      <c r="Y27" s="30">
        <v>0</v>
      </c>
      <c r="Z27" s="75" t="s">
        <v>8</v>
      </c>
      <c r="AB27" s="27" t="s">
        <v>19</v>
      </c>
      <c r="AC27" s="26" t="s">
        <v>15</v>
      </c>
      <c r="AD27" s="25" t="s">
        <v>18</v>
      </c>
      <c r="AE27" s="28" t="s">
        <v>15</v>
      </c>
      <c r="AF27" s="27" t="s">
        <v>17</v>
      </c>
      <c r="AG27" s="26" t="s">
        <v>15</v>
      </c>
      <c r="AH27" s="25" t="s">
        <v>16</v>
      </c>
      <c r="AI27" s="24" t="s">
        <v>15</v>
      </c>
    </row>
    <row r="28" spans="1:35" x14ac:dyDescent="0.3">
      <c r="A28" s="74" t="s">
        <v>1</v>
      </c>
      <c r="B28" s="73">
        <v>1184</v>
      </c>
      <c r="C28" s="72">
        <v>1116</v>
      </c>
      <c r="D28" s="72">
        <v>973</v>
      </c>
      <c r="E28" s="72">
        <v>954</v>
      </c>
      <c r="F28" s="72">
        <v>947</v>
      </c>
      <c r="G28" s="72">
        <v>687</v>
      </c>
      <c r="H28" s="72">
        <v>592</v>
      </c>
      <c r="I28" s="72">
        <v>703</v>
      </c>
      <c r="J28" s="72">
        <v>877</v>
      </c>
      <c r="K28" s="72">
        <v>1164</v>
      </c>
      <c r="L28" s="72">
        <v>1612</v>
      </c>
      <c r="M28" s="72">
        <v>1316</v>
      </c>
      <c r="N28" s="72">
        <v>1141</v>
      </c>
      <c r="O28" s="72">
        <v>967</v>
      </c>
      <c r="P28" s="72">
        <v>683</v>
      </c>
      <c r="Q28" s="72">
        <v>573</v>
      </c>
      <c r="R28" s="72">
        <v>357</v>
      </c>
      <c r="S28" s="72">
        <v>347</v>
      </c>
      <c r="T28" s="72">
        <v>960</v>
      </c>
      <c r="U28" s="72">
        <v>1816</v>
      </c>
      <c r="V28" s="72">
        <v>1640</v>
      </c>
      <c r="W28" s="72">
        <v>1479</v>
      </c>
      <c r="X28" s="72">
        <v>1327</v>
      </c>
      <c r="Y28" s="71">
        <v>1382</v>
      </c>
      <c r="Z28" s="70">
        <v>24797</v>
      </c>
      <c r="AB28" s="52">
        <v>6264</v>
      </c>
      <c r="AC28" s="51">
        <v>0.25261120296810097</v>
      </c>
      <c r="AD28" s="54">
        <v>7405</v>
      </c>
      <c r="AE28" s="53">
        <v>0.29862483364923176</v>
      </c>
      <c r="AF28" s="52">
        <v>6951</v>
      </c>
      <c r="AG28" s="51">
        <v>0.28031616727829978</v>
      </c>
      <c r="AH28" s="54">
        <v>8092</v>
      </c>
      <c r="AI28" s="51">
        <v>0.32632979795943057</v>
      </c>
    </row>
    <row r="29" spans="1:35" x14ac:dyDescent="0.3">
      <c r="A29" s="18" t="s">
        <v>0</v>
      </c>
      <c r="B29" s="69">
        <v>2353</v>
      </c>
      <c r="C29" s="43">
        <v>2222</v>
      </c>
      <c r="D29" s="43">
        <v>2160</v>
      </c>
      <c r="E29" s="43">
        <v>2408</v>
      </c>
      <c r="F29" s="43">
        <v>1909</v>
      </c>
      <c r="G29" s="43">
        <v>1214</v>
      </c>
      <c r="H29" s="43">
        <v>1088</v>
      </c>
      <c r="I29" s="43">
        <v>1052</v>
      </c>
      <c r="J29" s="43">
        <v>1187</v>
      </c>
      <c r="K29" s="43">
        <v>1306</v>
      </c>
      <c r="L29" s="43">
        <v>1878</v>
      </c>
      <c r="M29" s="43">
        <v>1333</v>
      </c>
      <c r="N29" s="43">
        <v>1425</v>
      </c>
      <c r="O29" s="43">
        <v>1358</v>
      </c>
      <c r="P29" s="43">
        <v>1437</v>
      </c>
      <c r="Q29" s="43">
        <v>1312</v>
      </c>
      <c r="R29" s="43">
        <v>983</v>
      </c>
      <c r="S29" s="43">
        <v>760</v>
      </c>
      <c r="T29" s="43">
        <v>1415</v>
      </c>
      <c r="U29" s="43">
        <v>2939</v>
      </c>
      <c r="V29" s="43">
        <v>3346</v>
      </c>
      <c r="W29" s="43">
        <v>2840</v>
      </c>
      <c r="X29" s="43">
        <v>2550</v>
      </c>
      <c r="Y29" s="42">
        <v>2489</v>
      </c>
      <c r="Z29" s="41">
        <v>42964</v>
      </c>
      <c r="AB29" s="47">
        <v>7844</v>
      </c>
      <c r="AC29" s="46">
        <v>0.18257145517177173</v>
      </c>
      <c r="AD29" s="49">
        <v>9269</v>
      </c>
      <c r="AE29" s="48">
        <v>0.21573875802997858</v>
      </c>
      <c r="AF29" s="47">
        <v>9058</v>
      </c>
      <c r="AG29" s="46">
        <v>0.21082766967693883</v>
      </c>
      <c r="AH29" s="49">
        <v>10483</v>
      </c>
      <c r="AI29" s="46">
        <v>0.24399497253514571</v>
      </c>
    </row>
    <row r="30" spans="1:35" x14ac:dyDescent="0.3">
      <c r="A30" s="18" t="s">
        <v>5</v>
      </c>
      <c r="B30" s="69">
        <v>212</v>
      </c>
      <c r="C30" s="43">
        <v>208</v>
      </c>
      <c r="D30" s="43">
        <v>190</v>
      </c>
      <c r="E30" s="43">
        <v>240</v>
      </c>
      <c r="F30" s="43">
        <v>140</v>
      </c>
      <c r="G30" s="43">
        <v>54</v>
      </c>
      <c r="H30" s="43">
        <v>35</v>
      </c>
      <c r="I30" s="43">
        <v>64</v>
      </c>
      <c r="J30" s="43">
        <v>65</v>
      </c>
      <c r="K30" s="43">
        <v>78</v>
      </c>
      <c r="L30" s="43">
        <v>119</v>
      </c>
      <c r="M30" s="43">
        <v>40</v>
      </c>
      <c r="N30" s="43">
        <v>44</v>
      </c>
      <c r="O30" s="43">
        <v>35</v>
      </c>
      <c r="P30" s="43">
        <v>30</v>
      </c>
      <c r="Q30" s="43">
        <v>15</v>
      </c>
      <c r="R30" s="43">
        <v>13</v>
      </c>
      <c r="S30" s="43">
        <v>15</v>
      </c>
      <c r="T30" s="43">
        <v>21</v>
      </c>
      <c r="U30" s="43">
        <v>237</v>
      </c>
      <c r="V30" s="43">
        <v>314</v>
      </c>
      <c r="W30" s="43">
        <v>237</v>
      </c>
      <c r="X30" s="43">
        <v>225</v>
      </c>
      <c r="Y30" s="42">
        <v>224</v>
      </c>
      <c r="Z30" s="41">
        <v>2855</v>
      </c>
      <c r="AB30" s="47">
        <v>401</v>
      </c>
      <c r="AC30" s="46">
        <v>0.14045534150612959</v>
      </c>
      <c r="AD30" s="49">
        <v>445</v>
      </c>
      <c r="AE30" s="48">
        <v>0.15586690017513136</v>
      </c>
      <c r="AF30" s="47">
        <v>455</v>
      </c>
      <c r="AG30" s="46">
        <v>0.15936952714535901</v>
      </c>
      <c r="AH30" s="49">
        <v>499</v>
      </c>
      <c r="AI30" s="46">
        <v>0.17478108581436078</v>
      </c>
    </row>
    <row r="31" spans="1:35" x14ac:dyDescent="0.3">
      <c r="A31" s="18" t="s">
        <v>6</v>
      </c>
      <c r="B31" s="69">
        <v>120</v>
      </c>
      <c r="C31" s="43">
        <v>104</v>
      </c>
      <c r="D31" s="43">
        <v>88</v>
      </c>
      <c r="E31" s="43">
        <v>75</v>
      </c>
      <c r="F31" s="43">
        <v>18</v>
      </c>
      <c r="G31" s="43">
        <v>10</v>
      </c>
      <c r="H31" s="43">
        <v>17</v>
      </c>
      <c r="I31" s="43">
        <v>19</v>
      </c>
      <c r="J31" s="43">
        <v>20</v>
      </c>
      <c r="K31" s="43">
        <v>36</v>
      </c>
      <c r="L31" s="43">
        <v>109</v>
      </c>
      <c r="M31" s="43">
        <v>64</v>
      </c>
      <c r="N31" s="43">
        <v>59</v>
      </c>
      <c r="O31" s="43">
        <v>63</v>
      </c>
      <c r="P31" s="43">
        <v>49</v>
      </c>
      <c r="Q31" s="43">
        <v>33</v>
      </c>
      <c r="R31" s="43">
        <v>31</v>
      </c>
      <c r="S31" s="43">
        <v>26</v>
      </c>
      <c r="T31" s="43">
        <v>43</v>
      </c>
      <c r="U31" s="43">
        <v>229</v>
      </c>
      <c r="V31" s="43">
        <v>134</v>
      </c>
      <c r="W31" s="43">
        <v>95</v>
      </c>
      <c r="X31" s="43">
        <v>119</v>
      </c>
      <c r="Y31" s="42">
        <v>116</v>
      </c>
      <c r="Z31" s="41">
        <v>1677</v>
      </c>
      <c r="AB31" s="47">
        <v>265</v>
      </c>
      <c r="AC31" s="46">
        <v>0.15802027429934407</v>
      </c>
      <c r="AD31" s="49">
        <v>324</v>
      </c>
      <c r="AE31" s="48">
        <v>0.19320214669051877</v>
      </c>
      <c r="AF31" s="47">
        <v>275</v>
      </c>
      <c r="AG31" s="46">
        <v>0.16398330351818724</v>
      </c>
      <c r="AH31" s="49">
        <v>334</v>
      </c>
      <c r="AI31" s="46">
        <v>0.19916517590936195</v>
      </c>
    </row>
    <row r="32" spans="1:35" ht="15" thickBot="1" x14ac:dyDescent="0.35">
      <c r="A32" s="68" t="s">
        <v>22</v>
      </c>
      <c r="B32" s="67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1</v>
      </c>
      <c r="T32" s="66">
        <v>0</v>
      </c>
      <c r="U32" s="66">
        <v>0</v>
      </c>
      <c r="V32" s="66">
        <v>0</v>
      </c>
      <c r="W32" s="66">
        <v>0</v>
      </c>
      <c r="X32" s="66">
        <v>1</v>
      </c>
      <c r="Y32" s="65">
        <v>0</v>
      </c>
      <c r="Z32" s="64">
        <v>2</v>
      </c>
      <c r="AB32" s="38">
        <v>0</v>
      </c>
      <c r="AC32" s="37">
        <v>0</v>
      </c>
      <c r="AD32" s="40">
        <v>0</v>
      </c>
      <c r="AE32" s="39">
        <v>0</v>
      </c>
      <c r="AF32" s="38">
        <v>0</v>
      </c>
      <c r="AG32" s="37">
        <v>0</v>
      </c>
      <c r="AH32" s="40">
        <v>0</v>
      </c>
      <c r="AI32" s="37">
        <v>0</v>
      </c>
    </row>
    <row r="33" spans="1:35" ht="15" thickBot="1" x14ac:dyDescent="0.35">
      <c r="A33" s="63" t="s">
        <v>8</v>
      </c>
      <c r="B33" s="35">
        <v>3869</v>
      </c>
      <c r="C33" s="62">
        <v>3650</v>
      </c>
      <c r="D33" s="62">
        <v>3411</v>
      </c>
      <c r="E33" s="62">
        <v>3677</v>
      </c>
      <c r="F33" s="62">
        <v>3014</v>
      </c>
      <c r="G33" s="62">
        <v>1965</v>
      </c>
      <c r="H33" s="62">
        <v>1732</v>
      </c>
      <c r="I33" s="62">
        <v>1838</v>
      </c>
      <c r="J33" s="62">
        <v>2149</v>
      </c>
      <c r="K33" s="62">
        <v>2584</v>
      </c>
      <c r="L33" s="62">
        <v>3718</v>
      </c>
      <c r="M33" s="62">
        <v>2753</v>
      </c>
      <c r="N33" s="62">
        <v>2669</v>
      </c>
      <c r="O33" s="62">
        <v>2423</v>
      </c>
      <c r="P33" s="62">
        <v>2199</v>
      </c>
      <c r="Q33" s="62">
        <v>1933</v>
      </c>
      <c r="R33" s="62">
        <v>1384</v>
      </c>
      <c r="S33" s="62">
        <v>1149</v>
      </c>
      <c r="T33" s="62">
        <v>2439</v>
      </c>
      <c r="U33" s="62">
        <v>5221</v>
      </c>
      <c r="V33" s="62">
        <v>5434</v>
      </c>
      <c r="W33" s="62">
        <v>4651</v>
      </c>
      <c r="X33" s="62">
        <v>4222</v>
      </c>
      <c r="Y33" s="61">
        <v>4211</v>
      </c>
      <c r="Z33" s="34">
        <v>72295</v>
      </c>
    </row>
    <row r="35" spans="1:35" ht="15" thickBot="1" x14ac:dyDescent="0.35"/>
    <row r="36" spans="1:35" x14ac:dyDescent="0.3">
      <c r="A36" s="146" t="s">
        <v>23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8"/>
    </row>
    <row r="37" spans="1:35" ht="15" thickBot="1" x14ac:dyDescent="0.35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4"/>
    </row>
    <row r="38" spans="1:35" ht="15" thickBot="1" x14ac:dyDescent="0.35">
      <c r="A38" s="33"/>
      <c r="B38" s="60">
        <v>1</v>
      </c>
      <c r="C38" s="59">
        <v>2</v>
      </c>
      <c r="D38" s="59">
        <v>3</v>
      </c>
      <c r="E38" s="59">
        <v>4</v>
      </c>
      <c r="F38" s="59">
        <v>5</v>
      </c>
      <c r="G38" s="59">
        <v>6</v>
      </c>
      <c r="H38" s="59">
        <v>7</v>
      </c>
      <c r="I38" s="59">
        <v>8</v>
      </c>
      <c r="J38" s="59">
        <v>9</v>
      </c>
      <c r="K38" s="59">
        <v>10</v>
      </c>
      <c r="L38" s="59">
        <v>11</v>
      </c>
      <c r="M38" s="59">
        <v>12</v>
      </c>
      <c r="N38" s="59">
        <v>13</v>
      </c>
      <c r="O38" s="59">
        <v>14</v>
      </c>
      <c r="P38" s="59">
        <v>15</v>
      </c>
      <c r="Q38" s="59">
        <v>16</v>
      </c>
      <c r="R38" s="59">
        <v>17</v>
      </c>
      <c r="S38" s="59">
        <v>18</v>
      </c>
      <c r="T38" s="59">
        <v>19</v>
      </c>
      <c r="U38" s="59">
        <v>20</v>
      </c>
      <c r="V38" s="59">
        <v>21</v>
      </c>
      <c r="W38" s="59">
        <v>22</v>
      </c>
      <c r="X38" s="59">
        <v>23</v>
      </c>
      <c r="Y38" s="58">
        <v>0</v>
      </c>
      <c r="Z38" s="29" t="s">
        <v>8</v>
      </c>
      <c r="AB38" s="27" t="s">
        <v>19</v>
      </c>
      <c r="AC38" s="26" t="s">
        <v>15</v>
      </c>
      <c r="AD38" s="25" t="s">
        <v>18</v>
      </c>
      <c r="AE38" s="28" t="s">
        <v>15</v>
      </c>
      <c r="AF38" s="27" t="s">
        <v>17</v>
      </c>
      <c r="AG38" s="26" t="s">
        <v>15</v>
      </c>
      <c r="AH38" s="25" t="s">
        <v>16</v>
      </c>
      <c r="AI38" s="24" t="s">
        <v>15</v>
      </c>
    </row>
    <row r="39" spans="1:35" x14ac:dyDescent="0.3">
      <c r="A39" s="57" t="s">
        <v>1</v>
      </c>
      <c r="B39" s="14">
        <v>2642</v>
      </c>
      <c r="C39" s="56">
        <v>2317</v>
      </c>
      <c r="D39" s="56">
        <v>2025</v>
      </c>
      <c r="E39" s="56">
        <v>2032</v>
      </c>
      <c r="F39" s="56">
        <v>1824</v>
      </c>
      <c r="G39" s="56">
        <v>1340</v>
      </c>
      <c r="H39" s="56">
        <v>1385</v>
      </c>
      <c r="I39" s="56">
        <v>1609</v>
      </c>
      <c r="J39" s="56">
        <v>1758</v>
      </c>
      <c r="K39" s="56">
        <v>2151</v>
      </c>
      <c r="L39" s="56">
        <v>3008</v>
      </c>
      <c r="M39" s="56">
        <v>2264</v>
      </c>
      <c r="N39" s="56">
        <v>1977</v>
      </c>
      <c r="O39" s="56">
        <v>1476</v>
      </c>
      <c r="P39" s="56">
        <v>1087</v>
      </c>
      <c r="Q39" s="56">
        <v>877</v>
      </c>
      <c r="R39" s="56">
        <v>624</v>
      </c>
      <c r="S39" s="56">
        <v>644</v>
      </c>
      <c r="T39" s="56">
        <v>2047</v>
      </c>
      <c r="U39" s="56">
        <v>4080</v>
      </c>
      <c r="V39" s="56">
        <v>3451</v>
      </c>
      <c r="W39" s="56">
        <v>3106</v>
      </c>
      <c r="X39" s="56">
        <v>2919</v>
      </c>
      <c r="Y39" s="55">
        <v>2715</v>
      </c>
      <c r="Z39" s="13">
        <v>49358</v>
      </c>
      <c r="AB39" s="52">
        <v>12175</v>
      </c>
      <c r="AC39" s="53">
        <v>0.246667206937072</v>
      </c>
      <c r="AD39" s="52">
        <v>14152</v>
      </c>
      <c r="AE39" s="51">
        <v>0.28672150411280845</v>
      </c>
      <c r="AF39" s="54">
        <v>13515</v>
      </c>
      <c r="AG39" s="53">
        <v>0.27381579480530005</v>
      </c>
      <c r="AH39" s="52">
        <v>15492</v>
      </c>
      <c r="AI39" s="51">
        <v>0.31387009198103649</v>
      </c>
    </row>
    <row r="40" spans="1:35" x14ac:dyDescent="0.3">
      <c r="A40" s="50" t="s">
        <v>0</v>
      </c>
      <c r="B40" s="44">
        <v>3836</v>
      </c>
      <c r="C40" s="43">
        <v>3533</v>
      </c>
      <c r="D40" s="43">
        <v>3392</v>
      </c>
      <c r="E40" s="43">
        <v>3431</v>
      </c>
      <c r="F40" s="43">
        <v>2829</v>
      </c>
      <c r="G40" s="43">
        <v>1784</v>
      </c>
      <c r="H40" s="43">
        <v>1877</v>
      </c>
      <c r="I40" s="43">
        <v>1837</v>
      </c>
      <c r="J40" s="43">
        <v>1871</v>
      </c>
      <c r="K40" s="43">
        <v>1873</v>
      </c>
      <c r="L40" s="43">
        <v>2239</v>
      </c>
      <c r="M40" s="43">
        <v>1875</v>
      </c>
      <c r="N40" s="43">
        <v>1942</v>
      </c>
      <c r="O40" s="43">
        <v>1993</v>
      </c>
      <c r="P40" s="43">
        <v>1927</v>
      </c>
      <c r="Q40" s="43">
        <v>1823</v>
      </c>
      <c r="R40" s="43">
        <v>1444</v>
      </c>
      <c r="S40" s="43">
        <v>1161</v>
      </c>
      <c r="T40" s="43">
        <v>2592</v>
      </c>
      <c r="U40" s="43">
        <v>6964</v>
      </c>
      <c r="V40" s="43">
        <v>6222</v>
      </c>
      <c r="W40" s="43">
        <v>4944</v>
      </c>
      <c r="X40" s="43">
        <v>4411</v>
      </c>
      <c r="Y40" s="42">
        <v>4146</v>
      </c>
      <c r="Z40" s="41">
        <v>69946</v>
      </c>
      <c r="AB40" s="47">
        <v>11572</v>
      </c>
      <c r="AC40" s="48">
        <v>0.16544191233237068</v>
      </c>
      <c r="AD40" s="47">
        <v>13514</v>
      </c>
      <c r="AE40" s="46">
        <v>0.19320618763045777</v>
      </c>
      <c r="AF40" s="49">
        <v>13356</v>
      </c>
      <c r="AG40" s="48">
        <v>0.1909473022045578</v>
      </c>
      <c r="AH40" s="47">
        <v>15298</v>
      </c>
      <c r="AI40" s="46">
        <v>0.21871157750264489</v>
      </c>
    </row>
    <row r="41" spans="1:35" x14ac:dyDescent="0.3">
      <c r="A41" s="50" t="s">
        <v>5</v>
      </c>
      <c r="B41" s="44">
        <v>195</v>
      </c>
      <c r="C41" s="43">
        <v>190</v>
      </c>
      <c r="D41" s="43">
        <v>160</v>
      </c>
      <c r="E41" s="43">
        <v>212</v>
      </c>
      <c r="F41" s="43">
        <v>83</v>
      </c>
      <c r="G41" s="43">
        <v>65</v>
      </c>
      <c r="H41" s="43">
        <v>58</v>
      </c>
      <c r="I41" s="43">
        <v>62</v>
      </c>
      <c r="J41" s="43">
        <v>56</v>
      </c>
      <c r="K41" s="43">
        <v>74</v>
      </c>
      <c r="L41" s="43">
        <v>69</v>
      </c>
      <c r="M41" s="43">
        <v>36</v>
      </c>
      <c r="N41" s="43">
        <v>26</v>
      </c>
      <c r="O41" s="43">
        <v>24</v>
      </c>
      <c r="P41" s="43">
        <v>26</v>
      </c>
      <c r="Q41" s="43">
        <v>13</v>
      </c>
      <c r="R41" s="43">
        <v>10</v>
      </c>
      <c r="S41" s="43">
        <v>10</v>
      </c>
      <c r="T41" s="43">
        <v>31</v>
      </c>
      <c r="U41" s="43">
        <v>285</v>
      </c>
      <c r="V41" s="43">
        <v>348</v>
      </c>
      <c r="W41" s="43">
        <v>283</v>
      </c>
      <c r="X41" s="43">
        <v>208</v>
      </c>
      <c r="Y41" s="42">
        <v>201</v>
      </c>
      <c r="Z41" s="41">
        <v>2725</v>
      </c>
      <c r="AB41" s="47">
        <v>355</v>
      </c>
      <c r="AC41" s="48">
        <v>0.13027522935779817</v>
      </c>
      <c r="AD41" s="47">
        <v>381</v>
      </c>
      <c r="AE41" s="46">
        <v>0.13981651376146789</v>
      </c>
      <c r="AF41" s="49">
        <v>420</v>
      </c>
      <c r="AG41" s="48">
        <v>0.15412844036697249</v>
      </c>
      <c r="AH41" s="47">
        <v>446</v>
      </c>
      <c r="AI41" s="46">
        <v>0.16366972477064221</v>
      </c>
    </row>
    <row r="42" spans="1:35" x14ac:dyDescent="0.3">
      <c r="A42" s="50" t="s">
        <v>6</v>
      </c>
      <c r="B42" s="44">
        <v>50</v>
      </c>
      <c r="C42" s="43">
        <v>74</v>
      </c>
      <c r="D42" s="43">
        <v>54</v>
      </c>
      <c r="E42" s="43">
        <v>21</v>
      </c>
      <c r="F42" s="43">
        <v>7</v>
      </c>
      <c r="G42" s="43">
        <v>5</v>
      </c>
      <c r="H42" s="43">
        <v>9</v>
      </c>
      <c r="I42" s="43">
        <v>11</v>
      </c>
      <c r="J42" s="43">
        <v>18</v>
      </c>
      <c r="K42" s="43">
        <v>31</v>
      </c>
      <c r="L42" s="43">
        <v>40</v>
      </c>
      <c r="M42" s="43">
        <v>30</v>
      </c>
      <c r="N42" s="43">
        <v>29</v>
      </c>
      <c r="O42" s="43">
        <v>26</v>
      </c>
      <c r="P42" s="43">
        <v>34</v>
      </c>
      <c r="Q42" s="43">
        <v>21</v>
      </c>
      <c r="R42" s="43">
        <v>14</v>
      </c>
      <c r="S42" s="43">
        <v>17</v>
      </c>
      <c r="T42" s="43">
        <v>51</v>
      </c>
      <c r="U42" s="43">
        <v>266</v>
      </c>
      <c r="V42" s="43">
        <v>121</v>
      </c>
      <c r="W42" s="43">
        <v>108</v>
      </c>
      <c r="X42" s="43">
        <v>91</v>
      </c>
      <c r="Y42" s="42">
        <v>73</v>
      </c>
      <c r="Z42" s="41">
        <v>1201</v>
      </c>
      <c r="AB42" s="47">
        <v>139</v>
      </c>
      <c r="AC42" s="48">
        <v>0.115736885928393</v>
      </c>
      <c r="AD42" s="47">
        <v>168</v>
      </c>
      <c r="AE42" s="46">
        <v>0.1398834304746045</v>
      </c>
      <c r="AF42" s="49">
        <v>144</v>
      </c>
      <c r="AG42" s="48">
        <v>0.11990008326394672</v>
      </c>
      <c r="AH42" s="47">
        <v>173</v>
      </c>
      <c r="AI42" s="46">
        <v>0.1440466278101582</v>
      </c>
    </row>
    <row r="43" spans="1:35" x14ac:dyDescent="0.3">
      <c r="A43" s="45" t="s">
        <v>22</v>
      </c>
      <c r="B43" s="44">
        <v>2</v>
      </c>
      <c r="C43" s="43">
        <v>1</v>
      </c>
      <c r="D43" s="43">
        <v>0</v>
      </c>
      <c r="E43" s="43">
        <v>1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1</v>
      </c>
      <c r="W43" s="43">
        <v>2</v>
      </c>
      <c r="X43" s="43">
        <v>0</v>
      </c>
      <c r="Y43" s="42">
        <v>1</v>
      </c>
      <c r="Z43" s="41">
        <v>8</v>
      </c>
      <c r="AB43" s="47">
        <v>0</v>
      </c>
      <c r="AC43" s="48">
        <v>0</v>
      </c>
      <c r="AD43" s="47">
        <v>0</v>
      </c>
      <c r="AE43" s="46">
        <v>0</v>
      </c>
      <c r="AF43" s="49">
        <v>0</v>
      </c>
      <c r="AG43" s="48">
        <v>0</v>
      </c>
      <c r="AH43" s="47">
        <v>0</v>
      </c>
      <c r="AI43" s="46">
        <v>0</v>
      </c>
    </row>
    <row r="44" spans="1:35" ht="15" thickBot="1" x14ac:dyDescent="0.35">
      <c r="A44" s="45" t="s">
        <v>21</v>
      </c>
      <c r="B44" s="44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1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1</v>
      </c>
      <c r="V44" s="43">
        <v>1</v>
      </c>
      <c r="W44" s="43">
        <v>0</v>
      </c>
      <c r="X44" s="43">
        <v>0</v>
      </c>
      <c r="Y44" s="42">
        <v>1</v>
      </c>
      <c r="Z44" s="41">
        <v>4</v>
      </c>
      <c r="AB44" s="38">
        <v>1</v>
      </c>
      <c r="AC44" s="39">
        <v>0.25</v>
      </c>
      <c r="AD44" s="38">
        <v>1</v>
      </c>
      <c r="AE44" s="37">
        <v>0.25</v>
      </c>
      <c r="AF44" s="40">
        <v>1</v>
      </c>
      <c r="AG44" s="39">
        <v>0.25</v>
      </c>
      <c r="AH44" s="38">
        <v>1</v>
      </c>
      <c r="AI44" s="37">
        <v>0.25</v>
      </c>
    </row>
    <row r="45" spans="1:35" ht="15" thickBot="1" x14ac:dyDescent="0.35">
      <c r="A45" s="36" t="s">
        <v>8</v>
      </c>
      <c r="B45" s="35">
        <v>6725</v>
      </c>
      <c r="C45" s="35">
        <v>6115</v>
      </c>
      <c r="D45" s="35">
        <v>5631</v>
      </c>
      <c r="E45" s="35">
        <v>5697</v>
      </c>
      <c r="F45" s="35">
        <v>4743</v>
      </c>
      <c r="G45" s="35">
        <v>3194</v>
      </c>
      <c r="H45" s="35">
        <v>3329</v>
      </c>
      <c r="I45" s="35">
        <v>3519</v>
      </c>
      <c r="J45" s="35">
        <v>3703</v>
      </c>
      <c r="K45" s="35">
        <v>4129</v>
      </c>
      <c r="L45" s="35">
        <v>5356</v>
      </c>
      <c r="M45" s="35">
        <v>4206</v>
      </c>
      <c r="N45" s="35">
        <v>3974</v>
      </c>
      <c r="O45" s="35">
        <v>3519</v>
      </c>
      <c r="P45" s="35">
        <v>3074</v>
      </c>
      <c r="Q45" s="35">
        <v>2734</v>
      </c>
      <c r="R45" s="35">
        <v>2092</v>
      </c>
      <c r="S45" s="35">
        <v>1832</v>
      </c>
      <c r="T45" s="35">
        <v>4721</v>
      </c>
      <c r="U45" s="35">
        <v>11596</v>
      </c>
      <c r="V45" s="35">
        <v>10144</v>
      </c>
      <c r="W45" s="35">
        <v>8443</v>
      </c>
      <c r="X45" s="35">
        <v>7629</v>
      </c>
      <c r="Y45" s="35">
        <v>7137</v>
      </c>
      <c r="Z45" s="34">
        <v>123242</v>
      </c>
    </row>
    <row r="47" spans="1:35" ht="15" thickBot="1" x14ac:dyDescent="0.35"/>
    <row r="48" spans="1:35" x14ac:dyDescent="0.3">
      <c r="A48" s="146" t="s">
        <v>20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8"/>
    </row>
    <row r="49" spans="1:35" ht="15" thickBot="1" x14ac:dyDescent="0.35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  <c r="Y49" s="153"/>
      <c r="Z49" s="154"/>
    </row>
    <row r="50" spans="1:35" ht="15" thickBot="1" x14ac:dyDescent="0.35">
      <c r="A50" s="33"/>
      <c r="B50" s="32">
        <v>1</v>
      </c>
      <c r="C50" s="31">
        <v>2</v>
      </c>
      <c r="D50" s="31">
        <v>3</v>
      </c>
      <c r="E50" s="31">
        <v>4</v>
      </c>
      <c r="F50" s="31">
        <v>5</v>
      </c>
      <c r="G50" s="31">
        <v>6</v>
      </c>
      <c r="H50" s="31">
        <v>7</v>
      </c>
      <c r="I50" s="31">
        <v>8</v>
      </c>
      <c r="J50" s="31">
        <v>9</v>
      </c>
      <c r="K50" s="31">
        <v>10</v>
      </c>
      <c r="L50" s="31">
        <v>11</v>
      </c>
      <c r="M50" s="31">
        <v>12</v>
      </c>
      <c r="N50" s="31">
        <v>13</v>
      </c>
      <c r="O50" s="31">
        <v>14</v>
      </c>
      <c r="P50" s="31">
        <v>15</v>
      </c>
      <c r="Q50" s="31">
        <v>16</v>
      </c>
      <c r="R50" s="31">
        <v>17</v>
      </c>
      <c r="S50" s="31">
        <v>18</v>
      </c>
      <c r="T50" s="31">
        <v>19</v>
      </c>
      <c r="U50" s="31">
        <v>20</v>
      </c>
      <c r="V50" s="31">
        <v>21</v>
      </c>
      <c r="W50" s="31">
        <v>22</v>
      </c>
      <c r="X50" s="31">
        <v>23</v>
      </c>
      <c r="Y50" s="30">
        <v>0</v>
      </c>
      <c r="Z50" s="29" t="s">
        <v>8</v>
      </c>
      <c r="AB50" s="27" t="s">
        <v>19</v>
      </c>
      <c r="AC50" s="26" t="s">
        <v>15</v>
      </c>
      <c r="AD50" s="25" t="s">
        <v>18</v>
      </c>
      <c r="AE50" s="28" t="s">
        <v>15</v>
      </c>
      <c r="AF50" s="27" t="s">
        <v>17</v>
      </c>
      <c r="AG50" s="26" t="s">
        <v>15</v>
      </c>
      <c r="AH50" s="25" t="s">
        <v>16</v>
      </c>
      <c r="AI50" s="24" t="s">
        <v>15</v>
      </c>
    </row>
    <row r="51" spans="1:35" x14ac:dyDescent="0.3">
      <c r="A51" s="23" t="s">
        <v>1</v>
      </c>
      <c r="B51" s="14">
        <v>854</v>
      </c>
      <c r="C51" s="14">
        <v>698</v>
      </c>
      <c r="D51" s="14">
        <v>682</v>
      </c>
      <c r="E51" s="14">
        <v>656</v>
      </c>
      <c r="F51" s="14">
        <v>919</v>
      </c>
      <c r="G51" s="14">
        <v>549</v>
      </c>
      <c r="H51" s="14">
        <v>536</v>
      </c>
      <c r="I51" s="14">
        <v>628</v>
      </c>
      <c r="J51" s="14">
        <v>784</v>
      </c>
      <c r="K51" s="14">
        <v>863</v>
      </c>
      <c r="L51" s="14">
        <v>1416</v>
      </c>
      <c r="M51" s="14">
        <v>1335</v>
      </c>
      <c r="N51" s="14">
        <v>1035</v>
      </c>
      <c r="O51" s="14">
        <v>959</v>
      </c>
      <c r="P51" s="14">
        <v>702</v>
      </c>
      <c r="Q51" s="14">
        <v>532</v>
      </c>
      <c r="R51" s="14">
        <v>353</v>
      </c>
      <c r="S51" s="14">
        <v>221</v>
      </c>
      <c r="T51" s="14">
        <v>433</v>
      </c>
      <c r="U51" s="14">
        <v>862</v>
      </c>
      <c r="V51" s="14">
        <v>891</v>
      </c>
      <c r="W51" s="14">
        <v>930</v>
      </c>
      <c r="X51" s="14">
        <v>964</v>
      </c>
      <c r="Y51" s="14">
        <v>912</v>
      </c>
      <c r="Z51" s="13">
        <v>18714</v>
      </c>
      <c r="AB51" s="21">
        <v>5562</v>
      </c>
      <c r="AC51" s="19">
        <v>0.29721064443731965</v>
      </c>
      <c r="AD51" s="20">
        <v>6597</v>
      </c>
      <c r="AE51" s="22">
        <v>0.35251683231805064</v>
      </c>
      <c r="AF51" s="21">
        <v>6111</v>
      </c>
      <c r="AG51" s="19">
        <v>0.32654697018275086</v>
      </c>
      <c r="AH51" s="20">
        <v>7146</v>
      </c>
      <c r="AI51" s="19">
        <v>0.38185315806348191</v>
      </c>
    </row>
    <row r="52" spans="1:35" x14ac:dyDescent="0.3">
      <c r="A52" s="18" t="s">
        <v>0</v>
      </c>
      <c r="B52" s="14">
        <v>2634</v>
      </c>
      <c r="C52" s="14">
        <v>2553</v>
      </c>
      <c r="D52" s="14">
        <v>2623</v>
      </c>
      <c r="E52" s="14">
        <v>3302</v>
      </c>
      <c r="F52" s="14">
        <v>3096</v>
      </c>
      <c r="G52" s="14">
        <v>1458</v>
      </c>
      <c r="H52" s="14">
        <v>1334</v>
      </c>
      <c r="I52" s="14">
        <v>1306</v>
      </c>
      <c r="J52" s="14">
        <v>1491</v>
      </c>
      <c r="K52" s="14">
        <v>1724</v>
      </c>
      <c r="L52" s="14">
        <v>2986</v>
      </c>
      <c r="M52" s="14">
        <v>1885</v>
      </c>
      <c r="N52" s="14">
        <v>1903</v>
      </c>
      <c r="O52" s="14">
        <v>1965</v>
      </c>
      <c r="P52" s="14">
        <v>2121</v>
      </c>
      <c r="Q52" s="14">
        <v>1964</v>
      </c>
      <c r="R52" s="14">
        <v>1648</v>
      </c>
      <c r="S52" s="14">
        <v>1412</v>
      </c>
      <c r="T52" s="14">
        <v>2027</v>
      </c>
      <c r="U52" s="14">
        <v>4180</v>
      </c>
      <c r="V52" s="14">
        <v>4045</v>
      </c>
      <c r="W52" s="14">
        <v>3575</v>
      </c>
      <c r="X52" s="14">
        <v>2937</v>
      </c>
      <c r="Y52" s="14">
        <v>2707</v>
      </c>
      <c r="Z52" s="13">
        <v>56876</v>
      </c>
      <c r="AB52" s="17">
        <v>10726</v>
      </c>
      <c r="AC52" s="16">
        <v>0.18858569519656798</v>
      </c>
      <c r="AD52">
        <v>12629</v>
      </c>
      <c r="AE52" s="5">
        <v>0.22204444757015263</v>
      </c>
      <c r="AF52" s="17">
        <v>12184</v>
      </c>
      <c r="AG52" s="16">
        <v>0.21422040931148464</v>
      </c>
      <c r="AH52">
        <v>14087</v>
      </c>
      <c r="AI52" s="16">
        <v>0.24767916168506926</v>
      </c>
    </row>
    <row r="53" spans="1:35" x14ac:dyDescent="0.3">
      <c r="A53" s="18" t="s">
        <v>5</v>
      </c>
      <c r="B53" s="14">
        <v>147</v>
      </c>
      <c r="C53" s="14">
        <v>118</v>
      </c>
      <c r="D53" s="14">
        <v>95</v>
      </c>
      <c r="E53" s="14">
        <v>160</v>
      </c>
      <c r="F53" s="14">
        <v>136</v>
      </c>
      <c r="G53" s="14">
        <v>65</v>
      </c>
      <c r="H53" s="14">
        <v>61</v>
      </c>
      <c r="I53" s="14">
        <v>42</v>
      </c>
      <c r="J53" s="14">
        <v>65</v>
      </c>
      <c r="K53" s="14">
        <v>65</v>
      </c>
      <c r="L53" s="14">
        <v>84</v>
      </c>
      <c r="M53" s="14">
        <v>46</v>
      </c>
      <c r="N53" s="14">
        <v>35</v>
      </c>
      <c r="O53" s="14">
        <v>41</v>
      </c>
      <c r="P53" s="14">
        <v>28</v>
      </c>
      <c r="Q53" s="14">
        <v>17</v>
      </c>
      <c r="R53" s="14">
        <v>8</v>
      </c>
      <c r="S53" s="14">
        <v>13</v>
      </c>
      <c r="T53" s="14">
        <v>20</v>
      </c>
      <c r="U53" s="14">
        <v>154</v>
      </c>
      <c r="V53" s="14">
        <v>227</v>
      </c>
      <c r="W53" s="14">
        <v>208</v>
      </c>
      <c r="X53" s="14">
        <v>135</v>
      </c>
      <c r="Y53" s="14">
        <v>141</v>
      </c>
      <c r="Z53" s="13">
        <v>2111</v>
      </c>
      <c r="AB53" s="17">
        <v>363</v>
      </c>
      <c r="AC53" s="16">
        <v>0.17195641875888204</v>
      </c>
      <c r="AD53">
        <v>398</v>
      </c>
      <c r="AE53" s="5">
        <v>0.18853623874940786</v>
      </c>
      <c r="AF53" s="17">
        <v>428</v>
      </c>
      <c r="AG53" s="16">
        <v>0.20274751302700142</v>
      </c>
      <c r="AH53">
        <v>463</v>
      </c>
      <c r="AI53" s="16">
        <v>0.21932733301752724</v>
      </c>
    </row>
    <row r="54" spans="1:35" x14ac:dyDescent="0.3">
      <c r="A54" s="18" t="s">
        <v>6</v>
      </c>
      <c r="B54" s="14">
        <v>20</v>
      </c>
      <c r="C54" s="14">
        <v>20</v>
      </c>
      <c r="D54" s="14">
        <v>22</v>
      </c>
      <c r="E54" s="14">
        <v>26</v>
      </c>
      <c r="F54" s="14">
        <v>14</v>
      </c>
      <c r="G54" s="14">
        <v>6</v>
      </c>
      <c r="H54" s="14">
        <v>17</v>
      </c>
      <c r="I54" s="14">
        <v>13</v>
      </c>
      <c r="J54" s="14">
        <v>13</v>
      </c>
      <c r="K54" s="14">
        <v>30</v>
      </c>
      <c r="L54" s="14">
        <v>42</v>
      </c>
      <c r="M54" s="14">
        <v>27</v>
      </c>
      <c r="N54" s="14">
        <v>24</v>
      </c>
      <c r="O54" s="14">
        <v>20</v>
      </c>
      <c r="P54" s="14">
        <v>34</v>
      </c>
      <c r="Q54" s="14">
        <v>28</v>
      </c>
      <c r="R54" s="14">
        <v>21</v>
      </c>
      <c r="S54" s="14">
        <v>8</v>
      </c>
      <c r="T54" s="14">
        <v>39</v>
      </c>
      <c r="U54" s="14">
        <v>128</v>
      </c>
      <c r="V54" s="14">
        <v>79</v>
      </c>
      <c r="W54" s="14">
        <v>64</v>
      </c>
      <c r="X54" s="14">
        <v>41</v>
      </c>
      <c r="Y54" s="14">
        <v>28</v>
      </c>
      <c r="Z54" s="13">
        <v>764</v>
      </c>
      <c r="AB54" s="17">
        <v>142</v>
      </c>
      <c r="AC54" s="16">
        <v>0.18586387434554974</v>
      </c>
      <c r="AD54">
        <v>166</v>
      </c>
      <c r="AE54" s="5">
        <v>0.21727748691099477</v>
      </c>
      <c r="AF54" s="17">
        <v>148</v>
      </c>
      <c r="AG54" s="16">
        <v>0.193717277486911</v>
      </c>
      <c r="AH54">
        <v>172</v>
      </c>
      <c r="AI54" s="16">
        <v>0.22513089005235601</v>
      </c>
    </row>
    <row r="55" spans="1:35" ht="15" thickBot="1" x14ac:dyDescent="0.35">
      <c r="A55" s="15" t="s">
        <v>14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1</v>
      </c>
      <c r="V55" s="14">
        <v>0</v>
      </c>
      <c r="W55" s="14">
        <v>0</v>
      </c>
      <c r="X55" s="14">
        <v>0</v>
      </c>
      <c r="Y55" s="14">
        <v>0</v>
      </c>
      <c r="Z55" s="13">
        <v>1</v>
      </c>
      <c r="AB55" s="11">
        <v>0</v>
      </c>
      <c r="AC55" s="9">
        <v>0</v>
      </c>
      <c r="AD55" s="10">
        <v>0</v>
      </c>
      <c r="AE55" s="12">
        <v>0</v>
      </c>
      <c r="AF55" s="11">
        <v>0</v>
      </c>
      <c r="AG55" s="9">
        <v>0</v>
      </c>
      <c r="AH55" s="10">
        <v>0</v>
      </c>
      <c r="AI55" s="9">
        <v>0</v>
      </c>
    </row>
    <row r="56" spans="1:35" ht="15" thickBot="1" x14ac:dyDescent="0.35">
      <c r="A56" s="8" t="s">
        <v>8</v>
      </c>
      <c r="B56" s="7">
        <v>3655</v>
      </c>
      <c r="C56" s="7">
        <v>3389</v>
      </c>
      <c r="D56" s="7">
        <v>3422</v>
      </c>
      <c r="E56" s="7">
        <v>4144</v>
      </c>
      <c r="F56" s="7">
        <v>4165</v>
      </c>
      <c r="G56" s="7">
        <v>2078</v>
      </c>
      <c r="H56" s="7">
        <v>1948</v>
      </c>
      <c r="I56" s="7">
        <v>1989</v>
      </c>
      <c r="J56" s="7">
        <v>2353</v>
      </c>
      <c r="K56" s="7">
        <v>2682</v>
      </c>
      <c r="L56" s="7">
        <v>4528</v>
      </c>
      <c r="M56" s="7">
        <v>3293</v>
      </c>
      <c r="N56" s="7">
        <v>2997</v>
      </c>
      <c r="O56" s="7">
        <v>2985</v>
      </c>
      <c r="P56" s="7">
        <v>2885</v>
      </c>
      <c r="Q56" s="7">
        <v>2541</v>
      </c>
      <c r="R56" s="7">
        <v>2030</v>
      </c>
      <c r="S56" s="7">
        <v>1654</v>
      </c>
      <c r="T56" s="7">
        <v>2519</v>
      </c>
      <c r="U56" s="7">
        <v>5325</v>
      </c>
      <c r="V56" s="7">
        <v>5242</v>
      </c>
      <c r="W56" s="7">
        <v>4777</v>
      </c>
      <c r="X56" s="7">
        <v>4077</v>
      </c>
      <c r="Y56" s="7">
        <v>3788</v>
      </c>
      <c r="Z56" s="6">
        <v>78466</v>
      </c>
    </row>
  </sheetData>
  <mergeCells count="5">
    <mergeCell ref="A2:Z3"/>
    <mergeCell ref="A12:Z13"/>
    <mergeCell ref="A25:Z26"/>
    <mergeCell ref="A36:Z37"/>
    <mergeCell ref="A48:Z4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CA5C-859E-4D1A-B66D-86B44FAB5EA8}">
  <dimension ref="D4:K31"/>
  <sheetViews>
    <sheetView topLeftCell="A7" workbookViewId="0">
      <selection activeCell="N17" sqref="N17"/>
    </sheetView>
  </sheetViews>
  <sheetFormatPr defaultRowHeight="14.4" x14ac:dyDescent="0.3"/>
  <sheetData>
    <row r="4" spans="4:11" x14ac:dyDescent="0.3">
      <c r="D4" s="139" t="s">
        <v>30</v>
      </c>
      <c r="E4" s="139"/>
      <c r="F4" s="139"/>
      <c r="G4" s="139"/>
      <c r="H4" s="139"/>
      <c r="I4" s="139"/>
      <c r="J4" s="139"/>
      <c r="K4" s="139"/>
    </row>
    <row r="6" spans="4:11" x14ac:dyDescent="0.3">
      <c r="E6" s="118" t="s">
        <v>7</v>
      </c>
    </row>
    <row r="7" spans="4:11" x14ac:dyDescent="0.3">
      <c r="D7" s="117">
        <v>2019</v>
      </c>
      <c r="E7" s="120">
        <v>178392</v>
      </c>
    </row>
    <row r="8" spans="4:11" x14ac:dyDescent="0.3">
      <c r="D8" s="117">
        <v>2018</v>
      </c>
      <c r="E8" s="118">
        <v>227728</v>
      </c>
    </row>
    <row r="9" spans="4:11" x14ac:dyDescent="0.3">
      <c r="D9" s="117">
        <v>2017</v>
      </c>
      <c r="E9" s="118">
        <v>62484</v>
      </c>
    </row>
    <row r="10" spans="4:11" x14ac:dyDescent="0.3">
      <c r="D10" s="117">
        <v>2016</v>
      </c>
      <c r="E10" s="118">
        <v>26193</v>
      </c>
    </row>
    <row r="13" spans="4:11" x14ac:dyDescent="0.3">
      <c r="E13" t="s">
        <v>7</v>
      </c>
    </row>
    <row r="14" spans="4:11" x14ac:dyDescent="0.3">
      <c r="D14" s="4">
        <v>2019</v>
      </c>
      <c r="E14">
        <v>356784</v>
      </c>
    </row>
    <row r="15" spans="4:11" x14ac:dyDescent="0.3">
      <c r="D15" s="4">
        <v>2018</v>
      </c>
      <c r="E15">
        <v>455456</v>
      </c>
    </row>
    <row r="16" spans="4:11" x14ac:dyDescent="0.3">
      <c r="D16" s="4">
        <v>2017</v>
      </c>
      <c r="E16">
        <v>124968</v>
      </c>
    </row>
    <row r="17" spans="4:5" x14ac:dyDescent="0.3">
      <c r="D17" s="4">
        <v>2016</v>
      </c>
      <c r="E17">
        <v>52386</v>
      </c>
    </row>
    <row r="20" spans="4:5" x14ac:dyDescent="0.3">
      <c r="E20" t="s">
        <v>7</v>
      </c>
    </row>
    <row r="21" spans="4:5" x14ac:dyDescent="0.3">
      <c r="E21">
        <v>71356.800000000003</v>
      </c>
    </row>
    <row r="22" spans="4:5" x14ac:dyDescent="0.3">
      <c r="E22">
        <v>91091.200000000012</v>
      </c>
    </row>
    <row r="23" spans="4:5" x14ac:dyDescent="0.3">
      <c r="E23">
        <v>24993.600000000002</v>
      </c>
    </row>
    <row r="24" spans="4:5" x14ac:dyDescent="0.3">
      <c r="E24">
        <v>10477.200000000001</v>
      </c>
    </row>
    <row r="27" spans="4:5" x14ac:dyDescent="0.3">
      <c r="E27" t="s">
        <v>7</v>
      </c>
    </row>
    <row r="28" spans="4:5" x14ac:dyDescent="0.3">
      <c r="D28" s="4">
        <v>2019</v>
      </c>
      <c r="E28">
        <v>107035.2</v>
      </c>
    </row>
    <row r="29" spans="4:5" x14ac:dyDescent="0.3">
      <c r="D29" s="4">
        <v>2018</v>
      </c>
      <c r="E29">
        <v>136636.79999999999</v>
      </c>
    </row>
    <row r="30" spans="4:5" x14ac:dyDescent="0.3">
      <c r="D30" s="4">
        <v>2017</v>
      </c>
      <c r="E30">
        <v>37490.399999999994</v>
      </c>
    </row>
    <row r="31" spans="4:5" x14ac:dyDescent="0.3">
      <c r="D31" s="4">
        <v>2016</v>
      </c>
      <c r="E31">
        <v>15715.8</v>
      </c>
    </row>
  </sheetData>
  <mergeCells count="1">
    <mergeCell ref="D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SMF Data</vt:lpstr>
      <vt:lpstr>Diel Pit info</vt:lpstr>
      <vt:lpstr>Lamprey</vt:lpstr>
    </vt:vector>
  </TitlesOfParts>
  <Company>USACE Office ProPlus Installation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Grosvenor, Eric G CIV (US)</dc:creator>
  <cp:lastModifiedBy>EHK</cp:lastModifiedBy>
  <dcterms:created xsi:type="dcterms:W3CDTF">2020-10-06T22:23:15Z</dcterms:created>
  <dcterms:modified xsi:type="dcterms:W3CDTF">2020-11-05T16:54:18Z</dcterms:modified>
</cp:coreProperties>
</file>